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95" windowWidth="13305" windowHeight="10320"/>
  </bookViews>
  <sheets>
    <sheet name="入力説明" sheetId="18" r:id="rId1"/>
    <sheet name="S1.1-1" sheetId="8" r:id="rId2"/>
    <sheet name="S1.1-2" sheetId="9" r:id="rId3"/>
    <sheet name="S1.2-1" sheetId="10" r:id="rId4"/>
    <sheet name="S2.1-1" sheetId="11" r:id="rId5"/>
    <sheet name="S1.2-2" sheetId="12" r:id="rId6"/>
    <sheet name="S2.1-2" sheetId="14" r:id="rId7"/>
    <sheet name="S1.1-3" sheetId="15" r:id="rId8"/>
    <sheet name="S1.2-3" sheetId="16" r:id="rId9"/>
    <sheet name="S2.1-3" sheetId="17" r:id="rId10"/>
  </sheets>
  <calcPr calcId="145621"/>
</workbook>
</file>

<file path=xl/calcChain.xml><?xml version="1.0" encoding="utf-8"?>
<calcChain xmlns="http://schemas.openxmlformats.org/spreadsheetml/2006/main">
  <c r="E12" i="17" l="1"/>
  <c r="D12" i="17"/>
  <c r="C12" i="17"/>
  <c r="E12" i="14"/>
  <c r="D12" i="14"/>
  <c r="C12" i="14"/>
  <c r="J7" i="17"/>
  <c r="J7" i="14"/>
  <c r="D12" i="10" l="1"/>
  <c r="C12" i="10"/>
  <c r="E12" i="10"/>
  <c r="J7" i="10"/>
  <c r="K7" i="10" s="1"/>
  <c r="G13" i="10" l="1"/>
  <c r="F11" i="11" l="1"/>
  <c r="F11" i="17" l="1"/>
  <c r="F11" i="16"/>
  <c r="G11" i="14"/>
  <c r="F11" i="14"/>
  <c r="G11" i="12"/>
  <c r="F11" i="12"/>
  <c r="D11" i="11"/>
  <c r="F11" i="10"/>
  <c r="E11" i="10" s="1"/>
  <c r="F11" i="9"/>
  <c r="E11" i="9"/>
  <c r="E11" i="8"/>
  <c r="D11" i="8" s="1"/>
  <c r="D11" i="14" l="1"/>
  <c r="C11" i="14"/>
  <c r="E11" i="12"/>
  <c r="D11" i="12"/>
  <c r="C11" i="11"/>
  <c r="D11" i="10"/>
  <c r="D11" i="9"/>
  <c r="C11" i="9" l="1"/>
  <c r="C11" i="12"/>
  <c r="E11" i="15"/>
  <c r="G13" i="12" l="1"/>
  <c r="E13" i="8"/>
  <c r="F13" i="8" s="1"/>
  <c r="E13" i="15"/>
  <c r="F13" i="17"/>
  <c r="F13" i="16"/>
  <c r="G13" i="14"/>
  <c r="F13" i="14"/>
  <c r="H13" i="14" s="1"/>
  <c r="F13" i="12"/>
  <c r="H13" i="12" l="1"/>
  <c r="E11" i="14"/>
  <c r="F13" i="11"/>
  <c r="G13" i="11" s="1"/>
  <c r="F7" i="17"/>
  <c r="F7" i="16"/>
  <c r="J7" i="16" s="1"/>
  <c r="K7" i="16" s="1"/>
  <c r="F7" i="15"/>
  <c r="J7" i="15" s="1"/>
  <c r="K7" i="15" s="1"/>
  <c r="F7" i="14"/>
  <c r="F7" i="12"/>
  <c r="F7" i="11"/>
  <c r="F7" i="10"/>
  <c r="F7" i="8"/>
  <c r="J7" i="8" s="1"/>
  <c r="D12" i="8" s="1"/>
  <c r="J7" i="11" l="1"/>
  <c r="D12" i="11"/>
  <c r="C12" i="11"/>
  <c r="J7" i="12"/>
  <c r="D12" i="12" s="1"/>
  <c r="F13" i="10"/>
  <c r="F13" i="9"/>
  <c r="G10" i="9"/>
  <c r="F7" i="9"/>
  <c r="I10" i="17"/>
  <c r="I10" i="16"/>
  <c r="H10" i="15"/>
  <c r="H10" i="14"/>
  <c r="H10" i="12"/>
  <c r="G10" i="11"/>
  <c r="G10" i="10"/>
  <c r="F10" i="8"/>
  <c r="F11" i="15"/>
  <c r="J7" i="9" l="1"/>
  <c r="C12" i="9"/>
  <c r="K7" i="12"/>
  <c r="C12" i="12" s="1"/>
  <c r="E12" i="12"/>
  <c r="F13" i="15"/>
  <c r="E13" i="9"/>
  <c r="G13" i="9" s="1"/>
  <c r="G11" i="15"/>
  <c r="G13" i="15" s="1"/>
  <c r="H11" i="16"/>
  <c r="H13" i="16" s="1"/>
  <c r="G11" i="17"/>
  <c r="H11" i="17"/>
  <c r="H13" i="17" s="1"/>
  <c r="C11" i="8"/>
  <c r="C12" i="8" s="1"/>
  <c r="G11" i="16"/>
  <c r="D11" i="15" l="1"/>
  <c r="D12" i="15" s="1"/>
  <c r="K7" i="9"/>
  <c r="D12" i="9"/>
  <c r="H12" i="12"/>
  <c r="D11" i="17"/>
  <c r="C11" i="17"/>
  <c r="G13" i="16"/>
  <c r="I13" i="16" s="1"/>
  <c r="E11" i="16"/>
  <c r="E12" i="16" s="1"/>
  <c r="D11" i="16"/>
  <c r="D12" i="16" s="1"/>
  <c r="F12" i="8"/>
  <c r="G13" i="17"/>
  <c r="I13" i="17" s="1"/>
  <c r="H13" i="15"/>
  <c r="E11" i="11"/>
  <c r="E12" i="11" s="1"/>
  <c r="C11" i="10"/>
  <c r="H12" i="14"/>
  <c r="G12" i="9" l="1"/>
  <c r="E11" i="17"/>
  <c r="I12" i="17" s="1"/>
  <c r="C11" i="16"/>
  <c r="C12" i="16" s="1"/>
  <c r="C11" i="15"/>
  <c r="C12" i="15" s="1"/>
  <c r="G12" i="11"/>
  <c r="H12" i="15" l="1"/>
  <c r="I12" i="16"/>
  <c r="G12" i="10"/>
</calcChain>
</file>

<file path=xl/sharedStrings.xml><?xml version="1.0" encoding="utf-8"?>
<sst xmlns="http://schemas.openxmlformats.org/spreadsheetml/2006/main" count="213" uniqueCount="59">
  <si>
    <t>L1</t>
    <phoneticPr fontId="2"/>
  </si>
  <si>
    <t>L2</t>
    <phoneticPr fontId="2"/>
  </si>
  <si>
    <t>L3</t>
    <phoneticPr fontId="2"/>
  </si>
  <si>
    <t>L4</t>
    <phoneticPr fontId="2"/>
  </si>
  <si>
    <t>A軸</t>
    <rPh sb="1" eb="2">
      <t>ジク</t>
    </rPh>
    <phoneticPr fontId="2"/>
  </si>
  <si>
    <t>B軸</t>
    <rPh sb="1" eb="2">
      <t>ジク</t>
    </rPh>
    <phoneticPr fontId="2"/>
  </si>
  <si>
    <t>C軸</t>
    <rPh sb="1" eb="2">
      <t>ジク</t>
    </rPh>
    <phoneticPr fontId="2"/>
  </si>
  <si>
    <t>合計</t>
    <rPh sb="0" eb="2">
      <t>ゴウケイ</t>
    </rPh>
    <phoneticPr fontId="2"/>
  </si>
  <si>
    <t>L5</t>
    <phoneticPr fontId="2"/>
  </si>
  <si>
    <t>軸間距離</t>
    <rPh sb="0" eb="2">
      <t>ジクカン</t>
    </rPh>
    <rPh sb="2" eb="4">
      <t>キョリ</t>
    </rPh>
    <phoneticPr fontId="2"/>
  </si>
  <si>
    <t/>
  </si>
  <si>
    <t>L6</t>
    <phoneticPr fontId="2"/>
  </si>
  <si>
    <t>L7</t>
    <phoneticPr fontId="2"/>
  </si>
  <si>
    <t>D軸</t>
    <rPh sb="1" eb="2">
      <t>ジク</t>
    </rPh>
    <phoneticPr fontId="2"/>
  </si>
  <si>
    <t>L8</t>
    <phoneticPr fontId="2"/>
  </si>
  <si>
    <t>L9</t>
    <phoneticPr fontId="2"/>
  </si>
  <si>
    <t>E軸</t>
    <rPh sb="1" eb="2">
      <t>ジク</t>
    </rPh>
    <phoneticPr fontId="2"/>
  </si>
  <si>
    <t>L10</t>
    <phoneticPr fontId="2"/>
  </si>
  <si>
    <t>F軸</t>
    <rPh sb="1" eb="2">
      <t>ジク</t>
    </rPh>
    <phoneticPr fontId="2"/>
  </si>
  <si>
    <t>セミトレーラー用軸重計算シート【S1.1-1】</t>
    <rPh sb="7" eb="8">
      <t>ヨウ</t>
    </rPh>
    <rPh sb="8" eb="10">
      <t>ジクジュウ</t>
    </rPh>
    <rPh sb="10" eb="12">
      <t>ケイサン</t>
    </rPh>
    <phoneticPr fontId="2"/>
  </si>
  <si>
    <t>セミトレーラー用軸重計算シート【S1.2-1】</t>
    <rPh sb="7" eb="8">
      <t>ヨウ</t>
    </rPh>
    <rPh sb="8" eb="10">
      <t>ジクジュウ</t>
    </rPh>
    <rPh sb="10" eb="12">
      <t>ケイサン</t>
    </rPh>
    <phoneticPr fontId="2"/>
  </si>
  <si>
    <t>セミトレーラー用軸重計算シート【S2.1-1】</t>
    <rPh sb="7" eb="8">
      <t>ヨウ</t>
    </rPh>
    <rPh sb="8" eb="10">
      <t>ジクジュウ</t>
    </rPh>
    <rPh sb="10" eb="12">
      <t>ケイサン</t>
    </rPh>
    <phoneticPr fontId="2"/>
  </si>
  <si>
    <t>セミトレーラー用軸重計算シート【S1.2-2】</t>
    <rPh sb="7" eb="8">
      <t>ヨウ</t>
    </rPh>
    <rPh sb="8" eb="10">
      <t>ジクジュウ</t>
    </rPh>
    <rPh sb="10" eb="12">
      <t>ケイサン</t>
    </rPh>
    <phoneticPr fontId="2"/>
  </si>
  <si>
    <t>セミトレーラー用軸重計算シート【S2.1-2】</t>
    <rPh sb="7" eb="8">
      <t>ヨウ</t>
    </rPh>
    <rPh sb="8" eb="10">
      <t>ジクジュウ</t>
    </rPh>
    <rPh sb="10" eb="12">
      <t>ケイサン</t>
    </rPh>
    <phoneticPr fontId="2"/>
  </si>
  <si>
    <t>セミトレーラー用軸重計算シート【S1.1-3】</t>
    <rPh sb="7" eb="8">
      <t>ヨウ</t>
    </rPh>
    <rPh sb="8" eb="10">
      <t>ジクジュウ</t>
    </rPh>
    <rPh sb="10" eb="12">
      <t>ケイサン</t>
    </rPh>
    <phoneticPr fontId="2"/>
  </si>
  <si>
    <t>セミトレーラー用軸重計算シート【S1.2-3】</t>
    <rPh sb="7" eb="8">
      <t>ヨウ</t>
    </rPh>
    <rPh sb="8" eb="10">
      <t>ジクジュウ</t>
    </rPh>
    <rPh sb="10" eb="12">
      <t>ケイサン</t>
    </rPh>
    <phoneticPr fontId="2"/>
  </si>
  <si>
    <t>セミトレーラー用軸重計算シート【S2.1-3】</t>
    <rPh sb="7" eb="8">
      <t>ヨウ</t>
    </rPh>
    <rPh sb="8" eb="10">
      <t>ジクジュウ</t>
    </rPh>
    <rPh sb="10" eb="12">
      <t>ケイサン</t>
    </rPh>
    <phoneticPr fontId="2"/>
  </si>
  <si>
    <t>軸間距離</t>
    <rPh sb="0" eb="2">
      <t>ジクカン</t>
    </rPh>
    <rPh sb="2" eb="4">
      <t>キョリ</t>
    </rPh>
    <phoneticPr fontId="9"/>
  </si>
  <si>
    <t>トレーラ自重</t>
    <rPh sb="4" eb="6">
      <t>ジジュウ</t>
    </rPh>
    <phoneticPr fontId="9"/>
  </si>
  <si>
    <t>第五輪荷重</t>
    <rPh sb="0" eb="1">
      <t>ダイ</t>
    </rPh>
    <rPh sb="1" eb="3">
      <t>ゴリン</t>
    </rPh>
    <rPh sb="3" eb="5">
      <t>カジュウ</t>
    </rPh>
    <phoneticPr fontId="9"/>
  </si>
  <si>
    <t>A軸</t>
    <rPh sb="1" eb="2">
      <t>ジク</t>
    </rPh>
    <phoneticPr fontId="9"/>
  </si>
  <si>
    <t>B軸</t>
    <rPh sb="1" eb="2">
      <t>ジク</t>
    </rPh>
    <phoneticPr fontId="9"/>
  </si>
  <si>
    <t>C軸</t>
    <rPh sb="1" eb="2">
      <t>ジク</t>
    </rPh>
    <phoneticPr fontId="9"/>
  </si>
  <si>
    <t>D軸</t>
    <rPh sb="1" eb="2">
      <t>ジク</t>
    </rPh>
    <phoneticPr fontId="9"/>
  </si>
  <si>
    <t>合計</t>
    <rPh sb="0" eb="2">
      <t>ゴウケイ</t>
    </rPh>
    <phoneticPr fontId="9"/>
  </si>
  <si>
    <t>軸重</t>
    <rPh sb="0" eb="1">
      <t>ジク</t>
    </rPh>
    <rPh sb="1" eb="2">
      <t>ジュウ</t>
    </rPh>
    <phoneticPr fontId="9"/>
  </si>
  <si>
    <t>積載物重量</t>
    <rPh sb="0" eb="3">
      <t>セキサイブツ</t>
    </rPh>
    <rPh sb="3" eb="5">
      <t>ジュウリョウ</t>
    </rPh>
    <phoneticPr fontId="9"/>
  </si>
  <si>
    <t>合計重量(トラクタ）</t>
    <rPh sb="0" eb="2">
      <t>ゴウケイ</t>
    </rPh>
    <rPh sb="2" eb="4">
      <t>ジュウリョウ</t>
    </rPh>
    <phoneticPr fontId="9"/>
  </si>
  <si>
    <t>合計重量(トレーラ）</t>
    <rPh sb="2" eb="4">
      <t>ジュウリョウ</t>
    </rPh>
    <phoneticPr fontId="9"/>
  </si>
  <si>
    <t>L1</t>
    <phoneticPr fontId="9"/>
  </si>
  <si>
    <t>L2</t>
    <phoneticPr fontId="9"/>
  </si>
  <si>
    <t>L3</t>
    <phoneticPr fontId="9"/>
  </si>
  <si>
    <t>L4</t>
    <phoneticPr fontId="9"/>
  </si>
  <si>
    <t>L5</t>
    <phoneticPr fontId="9"/>
  </si>
  <si>
    <t>L6</t>
    <phoneticPr fontId="9"/>
  </si>
  <si>
    <t>L7</t>
    <phoneticPr fontId="9"/>
  </si>
  <si>
    <t>セミトレーラー用軸重計算シート【S1.1-2】</t>
    <rPh sb="7" eb="8">
      <t>ヨウ</t>
    </rPh>
    <rPh sb="8" eb="10">
      <t>ジクジュウ</t>
    </rPh>
    <rPh sb="10" eb="12">
      <t>ケイサン</t>
    </rPh>
    <phoneticPr fontId="9"/>
  </si>
  <si>
    <t>ETC2.0を使った申請書作成予約を行った場合、「大型車誘導区間算定帳票」の出力過程で空車時の算定も必ず行われるため、車両の連結全長が12mを下回る</t>
    <rPh sb="7" eb="8">
      <t>ツカ</t>
    </rPh>
    <rPh sb="10" eb="13">
      <t>シンセイショ</t>
    </rPh>
    <rPh sb="13" eb="15">
      <t>サクセイ</t>
    </rPh>
    <rPh sb="15" eb="17">
      <t>ヨヤク</t>
    </rPh>
    <rPh sb="18" eb="19">
      <t>オコナ</t>
    </rPh>
    <rPh sb="21" eb="23">
      <t>バアイ</t>
    </rPh>
    <rPh sb="25" eb="28">
      <t>オオガタシャ</t>
    </rPh>
    <rPh sb="28" eb="30">
      <t>ユウドウ</t>
    </rPh>
    <rPh sb="30" eb="32">
      <t>クカン</t>
    </rPh>
    <rPh sb="32" eb="34">
      <t>サンテイ</t>
    </rPh>
    <rPh sb="34" eb="36">
      <t>チョウヒョウ</t>
    </rPh>
    <rPh sb="38" eb="40">
      <t>シュツリョク</t>
    </rPh>
    <rPh sb="40" eb="42">
      <t>カテイ</t>
    </rPh>
    <rPh sb="43" eb="45">
      <t>クウシャ</t>
    </rPh>
    <rPh sb="45" eb="46">
      <t>ジ</t>
    </rPh>
    <rPh sb="47" eb="49">
      <t>サンテイ</t>
    </rPh>
    <rPh sb="50" eb="51">
      <t>カナラ</t>
    </rPh>
    <rPh sb="52" eb="53">
      <t>オコナ</t>
    </rPh>
    <rPh sb="59" eb="61">
      <t>シャリョウ</t>
    </rPh>
    <rPh sb="62" eb="64">
      <t>レンケツ</t>
    </rPh>
    <rPh sb="64" eb="66">
      <t>ゼンチョウ</t>
    </rPh>
    <rPh sb="71" eb="73">
      <t>シタマワ</t>
    </rPh>
    <phoneticPr fontId="2"/>
  </si>
  <si>
    <t>単車トラックの新規格車（増トン車）の申請と同様、下記のメッセージが出力される事で、積載時の申請が行えなくなる事がございます。</t>
    <rPh sb="0" eb="2">
      <t>タンシャ</t>
    </rPh>
    <rPh sb="7" eb="11">
      <t>シンキカクシャ</t>
    </rPh>
    <rPh sb="12" eb="13">
      <t>ゾウ</t>
    </rPh>
    <rPh sb="15" eb="16">
      <t>シャ</t>
    </rPh>
    <rPh sb="18" eb="20">
      <t>シンセイ</t>
    </rPh>
    <rPh sb="21" eb="23">
      <t>ドウヨウ</t>
    </rPh>
    <rPh sb="24" eb="26">
      <t>カキ</t>
    </rPh>
    <rPh sb="33" eb="35">
      <t>シュツリョク</t>
    </rPh>
    <rPh sb="38" eb="39">
      <t>コト</t>
    </rPh>
    <rPh sb="41" eb="43">
      <t>セキサイ</t>
    </rPh>
    <rPh sb="43" eb="44">
      <t>ジ</t>
    </rPh>
    <rPh sb="45" eb="47">
      <t>シンセイ</t>
    </rPh>
    <rPh sb="48" eb="49">
      <t>オコナ</t>
    </rPh>
    <rPh sb="54" eb="55">
      <t>コト</t>
    </rPh>
    <phoneticPr fontId="2"/>
  </si>
  <si>
    <t>（但し正しく変換できるのは「普通申請」のみで、トレーラを複数台登録した包括申請には対応していません、何卒ご了承下さい。）</t>
    <rPh sb="1" eb="2">
      <t>タダ</t>
    </rPh>
    <rPh sb="3" eb="4">
      <t>タダ</t>
    </rPh>
    <rPh sb="6" eb="8">
      <t>ヘンカン</t>
    </rPh>
    <rPh sb="14" eb="16">
      <t>フツウ</t>
    </rPh>
    <rPh sb="16" eb="18">
      <t>シンセイ</t>
    </rPh>
    <rPh sb="28" eb="31">
      <t>フクスウダイ</t>
    </rPh>
    <rPh sb="31" eb="33">
      <t>トウロク</t>
    </rPh>
    <rPh sb="35" eb="37">
      <t>ホウカツ</t>
    </rPh>
    <rPh sb="37" eb="39">
      <t>シンセイ</t>
    </rPh>
    <rPh sb="41" eb="43">
      <t>タイオウ</t>
    </rPh>
    <rPh sb="50" eb="52">
      <t>ナニトゾ</t>
    </rPh>
    <rPh sb="53" eb="55">
      <t>リョウショウ</t>
    </rPh>
    <rPh sb="55" eb="56">
      <t>クダ</t>
    </rPh>
    <phoneticPr fontId="2"/>
  </si>
  <si>
    <t>１．「合成車両の表示」より、「車両の諸元に関する説明書」の表示内容を確認する。</t>
    <rPh sb="3" eb="5">
      <t>ゴウセイ</t>
    </rPh>
    <rPh sb="5" eb="7">
      <t>シャリョウ</t>
    </rPh>
    <rPh sb="8" eb="10">
      <t>ヒョウジ</t>
    </rPh>
    <rPh sb="15" eb="17">
      <t>シャリョウ</t>
    </rPh>
    <rPh sb="18" eb="20">
      <t>ショゲン</t>
    </rPh>
    <rPh sb="21" eb="22">
      <t>カン</t>
    </rPh>
    <rPh sb="24" eb="27">
      <t>セツメイショ</t>
    </rPh>
    <rPh sb="29" eb="31">
      <t>ヒョウジ</t>
    </rPh>
    <rPh sb="31" eb="33">
      <t>ナイヨウ</t>
    </rPh>
    <rPh sb="34" eb="36">
      <t>カクニン</t>
    </rPh>
    <phoneticPr fontId="2"/>
  </si>
  <si>
    <t>２．「車両諸元説明書入力」画面に移動して、画面内の入力内容を、本ファイル内の対象軸種の計算シートに入力する。</t>
    <rPh sb="3" eb="5">
      <t>シャリョウ</t>
    </rPh>
    <rPh sb="5" eb="7">
      <t>ショゲン</t>
    </rPh>
    <rPh sb="7" eb="10">
      <t>セツメイショ</t>
    </rPh>
    <rPh sb="10" eb="12">
      <t>ニュウリョク</t>
    </rPh>
    <rPh sb="13" eb="15">
      <t>ガメン</t>
    </rPh>
    <rPh sb="16" eb="18">
      <t>イドウ</t>
    </rPh>
    <rPh sb="21" eb="23">
      <t>ガメン</t>
    </rPh>
    <rPh sb="23" eb="24">
      <t>ナイ</t>
    </rPh>
    <rPh sb="25" eb="27">
      <t>ニュウリョク</t>
    </rPh>
    <rPh sb="27" eb="29">
      <t>ナイヨウ</t>
    </rPh>
    <rPh sb="31" eb="32">
      <t>ホン</t>
    </rPh>
    <rPh sb="36" eb="37">
      <t>ナイ</t>
    </rPh>
    <rPh sb="38" eb="40">
      <t>タイショウ</t>
    </rPh>
    <rPh sb="40" eb="41">
      <t>ジク</t>
    </rPh>
    <rPh sb="41" eb="42">
      <t>シュ</t>
    </rPh>
    <rPh sb="43" eb="45">
      <t>ケイサン</t>
    </rPh>
    <rPh sb="49" eb="51">
      <t>ニュウリョク</t>
    </rPh>
    <phoneticPr fontId="2"/>
  </si>
  <si>
    <t>３．計算シートの出力内容を、車両諸元説明書入力に上書きする。（一緒に積載物重量をゼロ入力にする）</t>
    <rPh sb="2" eb="4">
      <t>ケイサン</t>
    </rPh>
    <rPh sb="8" eb="10">
      <t>シュツリョク</t>
    </rPh>
    <rPh sb="10" eb="12">
      <t>ナイヨウ</t>
    </rPh>
    <rPh sb="14" eb="16">
      <t>シャリョウ</t>
    </rPh>
    <rPh sb="16" eb="18">
      <t>ショゲン</t>
    </rPh>
    <rPh sb="18" eb="21">
      <t>セツメイショ</t>
    </rPh>
    <rPh sb="21" eb="23">
      <t>ニュウリョク</t>
    </rPh>
    <rPh sb="24" eb="26">
      <t>ウワガ</t>
    </rPh>
    <rPh sb="31" eb="33">
      <t>イッショ</t>
    </rPh>
    <rPh sb="34" eb="37">
      <t>セキサイブツ</t>
    </rPh>
    <rPh sb="37" eb="39">
      <t>ジュウリョウ</t>
    </rPh>
    <rPh sb="42" eb="44">
      <t>ニュウリョク</t>
    </rPh>
    <phoneticPr fontId="2"/>
  </si>
  <si>
    <t>　　</t>
    <phoneticPr fontId="9"/>
  </si>
  <si>
    <t>５．そのまま「申請書作成予約登録」まで進み、ETC2.0利用のポップアップ表示と、「申請書作成状況一覧」にて要再作成の解消をご確認下さい。</t>
    <rPh sb="7" eb="10">
      <t>シンセイショ</t>
    </rPh>
    <rPh sb="10" eb="12">
      <t>サクセイ</t>
    </rPh>
    <rPh sb="12" eb="14">
      <t>ヨヤク</t>
    </rPh>
    <rPh sb="14" eb="16">
      <t>トウロク</t>
    </rPh>
    <rPh sb="19" eb="20">
      <t>スス</t>
    </rPh>
    <rPh sb="28" eb="30">
      <t>リヨウ</t>
    </rPh>
    <rPh sb="37" eb="39">
      <t>ヒョウジ</t>
    </rPh>
    <rPh sb="42" eb="45">
      <t>シンセイショ</t>
    </rPh>
    <rPh sb="45" eb="47">
      <t>サクセイ</t>
    </rPh>
    <rPh sb="47" eb="49">
      <t>ジョウキョウ</t>
    </rPh>
    <rPh sb="49" eb="51">
      <t>イチラン</t>
    </rPh>
    <rPh sb="54" eb="56">
      <t>ヨウサイ</t>
    </rPh>
    <rPh sb="56" eb="58">
      <t>サクセイ</t>
    </rPh>
    <phoneticPr fontId="9"/>
  </si>
  <si>
    <t>この表示が出た場合、車両情報入力の内容を以下の手順で変換してから再作成する事で、ご提出戴ける内容に訂正が行えますのでご活用下さい。</t>
    <rPh sb="2" eb="4">
      <t>ヒョウジ</t>
    </rPh>
    <rPh sb="5" eb="6">
      <t>デ</t>
    </rPh>
    <rPh sb="7" eb="9">
      <t>バアイ</t>
    </rPh>
    <rPh sb="10" eb="12">
      <t>シャリョウ</t>
    </rPh>
    <rPh sb="12" eb="14">
      <t>ジョウホウ</t>
    </rPh>
    <rPh sb="14" eb="16">
      <t>ニュウリョク</t>
    </rPh>
    <rPh sb="17" eb="19">
      <t>ナイヨウ</t>
    </rPh>
    <rPh sb="20" eb="22">
      <t>イカ</t>
    </rPh>
    <rPh sb="23" eb="25">
      <t>テジュン</t>
    </rPh>
    <rPh sb="26" eb="28">
      <t>ヘンカン</t>
    </rPh>
    <rPh sb="32" eb="33">
      <t>サイ</t>
    </rPh>
    <rPh sb="33" eb="35">
      <t>サクセイ</t>
    </rPh>
    <rPh sb="37" eb="38">
      <t>コト</t>
    </rPh>
    <rPh sb="41" eb="43">
      <t>テイシュツ</t>
    </rPh>
    <rPh sb="43" eb="44">
      <t>イタダ</t>
    </rPh>
    <rPh sb="46" eb="48">
      <t>ナイヨウ</t>
    </rPh>
    <rPh sb="49" eb="51">
      <t>テイセイ</t>
    </rPh>
    <rPh sb="52" eb="53">
      <t>オコナ</t>
    </rPh>
    <rPh sb="59" eb="61">
      <t>カツヨウ</t>
    </rPh>
    <rPh sb="61" eb="62">
      <t>クダ</t>
    </rPh>
    <phoneticPr fontId="2"/>
  </si>
  <si>
    <t>４．「合成車両の表示」から見た値が、積載物重量の項目のみ全て空欄で、他の合計値に変更点が無いことを確認する。</t>
    <rPh sb="3" eb="5">
      <t>ゴウセイ</t>
    </rPh>
    <rPh sb="5" eb="7">
      <t>シャリョウ</t>
    </rPh>
    <rPh sb="8" eb="10">
      <t>ヒョウジ</t>
    </rPh>
    <rPh sb="13" eb="14">
      <t>ミ</t>
    </rPh>
    <rPh sb="15" eb="16">
      <t>アタイ</t>
    </rPh>
    <rPh sb="18" eb="21">
      <t>セキサイブツ</t>
    </rPh>
    <rPh sb="21" eb="23">
      <t>ジュウリョウ</t>
    </rPh>
    <rPh sb="24" eb="26">
      <t>コウモク</t>
    </rPh>
    <rPh sb="28" eb="29">
      <t>スベ</t>
    </rPh>
    <rPh sb="30" eb="32">
      <t>クウラン</t>
    </rPh>
    <rPh sb="34" eb="35">
      <t>ホカ</t>
    </rPh>
    <rPh sb="36" eb="38">
      <t>ゴウケイ</t>
    </rPh>
    <rPh sb="38" eb="39">
      <t>アタイ</t>
    </rPh>
    <rPh sb="40" eb="42">
      <t>ヘンコウ</t>
    </rPh>
    <rPh sb="42" eb="43">
      <t>テン</t>
    </rPh>
    <rPh sb="44" eb="45">
      <t>ナ</t>
    </rPh>
    <rPh sb="49" eb="51">
      <t>カクニン</t>
    </rPh>
    <phoneticPr fontId="2"/>
  </si>
  <si>
    <t>ショートセミトレーラ車両を申請すると、空車時（車両＋乗員重量のみ）の重量が20tを下回る場合は寸法・重量の全てが「車両制限令」の一般制限値を下回るため、</t>
    <rPh sb="10" eb="12">
      <t>シャリョウ</t>
    </rPh>
    <rPh sb="13" eb="15">
      <t>シンセイ</t>
    </rPh>
    <rPh sb="19" eb="21">
      <t>クウシャ</t>
    </rPh>
    <rPh sb="21" eb="22">
      <t>ジ</t>
    </rPh>
    <rPh sb="23" eb="25">
      <t>シャリョウ</t>
    </rPh>
    <rPh sb="26" eb="28">
      <t>ジョウイン</t>
    </rPh>
    <rPh sb="28" eb="30">
      <t>ジュウリョウ</t>
    </rPh>
    <rPh sb="34" eb="36">
      <t>ジュウリョウ</t>
    </rPh>
    <rPh sb="41" eb="43">
      <t>シタマワ</t>
    </rPh>
    <rPh sb="44" eb="46">
      <t>バアイ</t>
    </rPh>
    <rPh sb="47" eb="49">
      <t>スンポウ</t>
    </rPh>
    <rPh sb="50" eb="52">
      <t>ジュウリョウ</t>
    </rPh>
    <rPh sb="53" eb="54">
      <t>スベ</t>
    </rPh>
    <rPh sb="57" eb="59">
      <t>シャリョウ</t>
    </rPh>
    <rPh sb="59" eb="62">
      <t>セイゲンレイ</t>
    </rPh>
    <rPh sb="64" eb="66">
      <t>イッパン</t>
    </rPh>
    <rPh sb="66" eb="69">
      <t>セイゲンチ</t>
    </rPh>
    <rPh sb="70" eb="72">
      <t>シタマワ</t>
    </rPh>
    <phoneticPr fontId="2"/>
  </si>
  <si>
    <t>特車ゴールド申請における、寸法が一般制限値を下回るショートセミトレーラの、申請書作成時「要再作成」回避について</t>
    <rPh sb="0" eb="2">
      <t>トクシャ</t>
    </rPh>
    <rPh sb="6" eb="8">
      <t>シンセイ</t>
    </rPh>
    <rPh sb="13" eb="15">
      <t>スンポウ</t>
    </rPh>
    <rPh sb="16" eb="18">
      <t>イッパン</t>
    </rPh>
    <rPh sb="18" eb="21">
      <t>セイゲンチ</t>
    </rPh>
    <rPh sb="22" eb="24">
      <t>シタマワ</t>
    </rPh>
    <rPh sb="37" eb="40">
      <t>シンセイショ</t>
    </rPh>
    <rPh sb="40" eb="42">
      <t>サクセイ</t>
    </rPh>
    <rPh sb="42" eb="43">
      <t>ジ</t>
    </rPh>
    <rPh sb="44" eb="46">
      <t>ヨウサイ</t>
    </rPh>
    <rPh sb="46" eb="48">
      <t>サクセイ</t>
    </rPh>
    <rPh sb="49" eb="51">
      <t>カイヒ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</si>
</sst>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0_ ;[Red]\-#,##0.00\ "/>
  </numFmts>
  <fonts count="1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7030A0"/>
      <name val="ＭＳ Ｐゴシック"/>
      <family val="3"/>
      <charset val="128"/>
      <scheme val="minor"/>
    </font>
    <font>
      <b/>
      <i/>
      <sz val="11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FF0000"/>
      </left>
      <right style="hair">
        <color rgb="FFFF0000"/>
      </right>
      <top style="medium">
        <color rgb="FFFF0000"/>
      </top>
      <bottom style="medium">
        <color rgb="FFFF0000"/>
      </bottom>
      <diagonal/>
    </border>
    <border>
      <left style="hair">
        <color rgb="FFFF0000"/>
      </left>
      <right style="hair">
        <color rgb="FFFF0000"/>
      </right>
      <top style="medium">
        <color rgb="FFFF0000"/>
      </top>
      <bottom style="medium">
        <color rgb="FFFF0000"/>
      </bottom>
      <diagonal/>
    </border>
    <border>
      <left/>
      <right/>
      <top style="thin">
        <color theme="7" tint="0.79998168889431442"/>
      </top>
      <bottom/>
      <diagonal/>
    </border>
    <border>
      <left style="hair">
        <color rgb="FFFF0000"/>
      </left>
      <right/>
      <top style="medium">
        <color rgb="FFFF0000"/>
      </top>
      <bottom style="medium">
        <color rgb="FFFF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7030A0"/>
      </left>
      <right style="medium">
        <color rgb="FF7030A0"/>
      </right>
      <top style="medium">
        <color rgb="FF7030A0"/>
      </top>
      <bottom style="medium">
        <color rgb="FF7030A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7030A0"/>
      </left>
      <right style="medium">
        <color rgb="FF7030A0"/>
      </right>
      <top style="medium">
        <color indexed="64"/>
      </top>
      <bottom style="medium">
        <color rgb="FF7030A0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rgb="FFFF0000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auto="1"/>
      </bottom>
      <diagonal/>
    </border>
    <border>
      <left style="medium">
        <color rgb="FFFF0000"/>
      </left>
      <right style="hair">
        <color auto="1"/>
      </right>
      <top style="medium">
        <color auto="1"/>
      </top>
      <bottom style="medium">
        <color rgb="FFFF0000"/>
      </bottom>
      <diagonal/>
    </border>
    <border>
      <left/>
      <right style="medium">
        <color rgb="FF7030A0"/>
      </right>
      <top style="medium">
        <color auto="1"/>
      </top>
      <bottom style="medium">
        <color rgb="FFFF0000"/>
      </bottom>
      <diagonal/>
    </border>
    <border>
      <left style="medium">
        <color auto="1"/>
      </left>
      <right style="hair">
        <color auto="1"/>
      </right>
      <top style="medium">
        <color rgb="FFFF0000"/>
      </top>
      <bottom style="medium">
        <color auto="1"/>
      </bottom>
      <diagonal/>
    </border>
    <border>
      <left style="hair">
        <color auto="1"/>
      </left>
      <right/>
      <top style="medium">
        <color rgb="FFFF0000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rgb="FFFF0000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rgb="FFFF0000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rgb="FFFF0000"/>
      </bottom>
      <diagonal/>
    </border>
    <border>
      <left style="hair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7030A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7030A0"/>
      </right>
      <top style="medium">
        <color auto="1"/>
      </top>
      <bottom style="medium">
        <color rgb="FFFF0000"/>
      </bottom>
      <diagonal/>
    </border>
    <border>
      <left style="hair">
        <color rgb="FFFF0000"/>
      </left>
      <right style="medium">
        <color rgb="FF7030A0"/>
      </right>
      <top style="medium">
        <color auto="1"/>
      </top>
      <bottom style="medium">
        <color rgb="FFFF0000"/>
      </bottom>
      <diagonal/>
    </border>
    <border>
      <left style="hair">
        <color rgb="FFFF0000"/>
      </left>
      <right/>
      <top style="medium">
        <color auto="1"/>
      </top>
      <bottom style="medium">
        <color rgb="FFFF0000"/>
      </bottom>
      <diagonal/>
    </border>
    <border>
      <left style="medium">
        <color auto="1"/>
      </left>
      <right style="hair">
        <color rgb="FFFF0000"/>
      </right>
      <top style="medium">
        <color rgb="FFFF0000"/>
      </top>
      <bottom style="medium">
        <color auto="1"/>
      </bottom>
      <diagonal/>
    </border>
    <border>
      <left style="hair">
        <color rgb="FFFF0000"/>
      </left>
      <right style="hair">
        <color rgb="FFFF0000"/>
      </right>
      <top style="medium">
        <color rgb="FFFF0000"/>
      </top>
      <bottom style="medium">
        <color auto="1"/>
      </bottom>
      <diagonal/>
    </border>
    <border>
      <left/>
      <right/>
      <top style="medium">
        <color auto="1"/>
      </top>
      <bottom style="medium">
        <color rgb="FFFF0000"/>
      </bottom>
      <diagonal/>
    </border>
    <border>
      <left style="hair">
        <color rgb="FFFF0000"/>
      </left>
      <right/>
      <top style="medium">
        <color rgb="FFFF0000"/>
      </top>
      <bottom style="medium">
        <color auto="1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 style="hair">
        <color rgb="FFFF0000"/>
      </left>
      <right style="medium">
        <color rgb="FF7030A0"/>
      </right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 style="hair">
        <color rgb="FFFF0000"/>
      </left>
      <right style="medium">
        <color rgb="FFFF0000"/>
      </right>
      <top style="medium">
        <color rgb="FFFF0000"/>
      </top>
      <bottom style="medium">
        <color auto="1"/>
      </bottom>
      <diagonal/>
    </border>
    <border>
      <left style="medium">
        <color rgb="FFFF0000"/>
      </left>
      <right/>
      <top style="medium">
        <color auto="1"/>
      </top>
      <bottom style="medium">
        <color rgb="FFFF0000"/>
      </bottom>
      <diagonal/>
    </border>
    <border>
      <left style="medium">
        <color rgb="FFFF0000"/>
      </left>
      <right style="hair">
        <color rgb="FFFF0000"/>
      </right>
      <top style="medium">
        <color auto="1"/>
      </top>
      <bottom style="medium">
        <color rgb="FFFF0000"/>
      </bottom>
      <diagonal/>
    </border>
    <border>
      <left style="hair">
        <color rgb="FFFF0000"/>
      </left>
      <right style="hair">
        <color rgb="FFFF0000"/>
      </right>
      <top style="medium">
        <color auto="1"/>
      </top>
      <bottom style="medium">
        <color rgb="FFFF0000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2">
    <xf numFmtId="0" fontId="0" fillId="0" borderId="0" xfId="0">
      <alignment vertical="center"/>
    </xf>
    <xf numFmtId="40" fontId="3" fillId="4" borderId="6" xfId="1" applyNumberFormat="1" applyFont="1" applyFill="1" applyBorder="1">
      <alignment vertical="center"/>
    </xf>
    <xf numFmtId="40" fontId="3" fillId="4" borderId="7" xfId="1" applyNumberFormat="1" applyFont="1" applyFill="1" applyBorder="1">
      <alignment vertical="center"/>
    </xf>
    <xf numFmtId="0" fontId="0" fillId="0" borderId="8" xfId="0" applyBorder="1">
      <alignment vertical="center"/>
    </xf>
    <xf numFmtId="40" fontId="3" fillId="4" borderId="9" xfId="1" applyNumberFormat="1" applyFont="1" applyFill="1" applyBorder="1">
      <alignment vertical="center"/>
    </xf>
    <xf numFmtId="40" fontId="5" fillId="3" borderId="11" xfId="1" applyNumberFormat="1" applyFont="1" applyFill="1" applyBorder="1">
      <alignment vertical="center"/>
    </xf>
    <xf numFmtId="0" fontId="0" fillId="0" borderId="12" xfId="0" quotePrefix="1" applyBorder="1">
      <alignment vertical="center"/>
    </xf>
    <xf numFmtId="0" fontId="0" fillId="0" borderId="13" xfId="0" quotePrefix="1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0" xfId="0" applyBorder="1">
      <alignment vertical="center"/>
    </xf>
    <xf numFmtId="0" fontId="0" fillId="0" borderId="16" xfId="0" applyBorder="1">
      <alignment vertical="center"/>
    </xf>
    <xf numFmtId="0" fontId="0" fillId="0" borderId="0" xfId="0" applyBorder="1" applyAlignment="1">
      <alignment horizontal="center" vertical="center"/>
    </xf>
    <xf numFmtId="40" fontId="0" fillId="0" borderId="0" xfId="1" applyNumberFormat="1" applyFont="1" applyBorder="1">
      <alignment vertical="center"/>
    </xf>
    <xf numFmtId="0" fontId="6" fillId="0" borderId="0" xfId="0" applyFont="1" applyBorder="1">
      <alignment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4" fillId="2" borderId="4" xfId="0" applyFont="1" applyFill="1" applyBorder="1" applyProtection="1">
      <alignment vertical="center"/>
      <protection locked="0"/>
    </xf>
    <xf numFmtId="0" fontId="4" fillId="2" borderId="5" xfId="0" applyFont="1" applyFill="1" applyBorder="1" applyProtection="1">
      <alignment vertical="center"/>
      <protection locked="0"/>
    </xf>
    <xf numFmtId="40" fontId="4" fillId="2" borderId="4" xfId="1" applyNumberFormat="1" applyFont="1" applyFill="1" applyBorder="1" applyProtection="1">
      <alignment vertical="center"/>
      <protection locked="0"/>
    </xf>
    <xf numFmtId="40" fontId="4" fillId="2" borderId="5" xfId="1" applyNumberFormat="1" applyFont="1" applyFill="1" applyBorder="1" applyProtection="1">
      <alignment vertical="center"/>
      <protection locked="0"/>
    </xf>
    <xf numFmtId="40" fontId="4" fillId="2" borderId="10" xfId="1" applyNumberFormat="1" applyFont="1" applyFill="1" applyBorder="1" applyProtection="1">
      <alignment vertical="center"/>
      <protection locked="0"/>
    </xf>
    <xf numFmtId="0" fontId="4" fillId="2" borderId="20" xfId="0" applyFont="1" applyFill="1" applyBorder="1" applyProtection="1">
      <alignment vertical="center"/>
      <protection locked="0"/>
    </xf>
    <xf numFmtId="0" fontId="4" fillId="2" borderId="21" xfId="0" applyFont="1" applyFill="1" applyBorder="1" applyProtection="1">
      <alignment vertical="center"/>
      <protection locked="0"/>
    </xf>
    <xf numFmtId="0" fontId="4" fillId="2" borderId="22" xfId="0" applyFont="1" applyFill="1" applyBorder="1" applyProtection="1">
      <alignment vertical="center"/>
      <protection locked="0"/>
    </xf>
    <xf numFmtId="40" fontId="4" fillId="2" borderId="20" xfId="1" applyNumberFormat="1" applyFont="1" applyFill="1" applyBorder="1" applyProtection="1">
      <alignment vertical="center"/>
      <protection locked="0"/>
    </xf>
    <xf numFmtId="40" fontId="4" fillId="2" borderId="22" xfId="1" applyNumberFormat="1" applyFont="1" applyFill="1" applyBorder="1" applyProtection="1">
      <alignment vertical="center"/>
      <protection locked="0"/>
    </xf>
    <xf numFmtId="0" fontId="0" fillId="0" borderId="0" xfId="0" applyFill="1" applyBorder="1" applyAlignment="1">
      <alignment horizontal="center" vertical="center"/>
    </xf>
    <xf numFmtId="0" fontId="4" fillId="2" borderId="23" xfId="0" applyFont="1" applyFill="1" applyBorder="1" applyProtection="1">
      <alignment vertical="center"/>
      <protection locked="0"/>
    </xf>
    <xf numFmtId="0" fontId="4" fillId="0" borderId="0" xfId="0" applyFont="1" applyFill="1" applyBorder="1" applyProtection="1">
      <alignment vertical="center"/>
      <protection locked="0"/>
    </xf>
    <xf numFmtId="40" fontId="0" fillId="0" borderId="0" xfId="1" applyNumberFormat="1" applyFont="1" applyFill="1" applyBorder="1">
      <alignment vertical="center"/>
    </xf>
    <xf numFmtId="40" fontId="4" fillId="0" borderId="0" xfId="1" applyNumberFormat="1" applyFont="1" applyFill="1" applyBorder="1" applyProtection="1">
      <alignment vertical="center"/>
      <protection locked="0"/>
    </xf>
    <xf numFmtId="40" fontId="5" fillId="0" borderId="0" xfId="1" applyNumberFormat="1" applyFont="1" applyFill="1" applyBorder="1">
      <alignment vertical="center"/>
    </xf>
    <xf numFmtId="40" fontId="4" fillId="2" borderId="24" xfId="1" applyNumberFormat="1" applyFont="1" applyFill="1" applyBorder="1" applyProtection="1">
      <alignment vertical="center"/>
      <protection locked="0"/>
    </xf>
    <xf numFmtId="40" fontId="5" fillId="3" borderId="25" xfId="1" applyNumberFormat="1" applyFont="1" applyFill="1" applyBorder="1">
      <alignment vertical="center"/>
    </xf>
    <xf numFmtId="40" fontId="4" fillId="2" borderId="21" xfId="1" applyNumberFormat="1" applyFont="1" applyFill="1" applyBorder="1" applyProtection="1">
      <alignment vertical="center"/>
      <protection locked="0"/>
    </xf>
    <xf numFmtId="0" fontId="4" fillId="0" borderId="15" xfId="0" applyFont="1" applyFill="1" applyBorder="1" applyProtection="1">
      <alignment vertical="center"/>
      <protection locked="0"/>
    </xf>
    <xf numFmtId="40" fontId="4" fillId="2" borderId="3" xfId="1" applyNumberFormat="1" applyFont="1" applyFill="1" applyBorder="1" applyProtection="1">
      <alignment vertical="center"/>
      <protection locked="0"/>
    </xf>
    <xf numFmtId="40" fontId="4" fillId="2" borderId="23" xfId="1" applyNumberFormat="1" applyFont="1" applyFill="1" applyBorder="1" applyProtection="1">
      <alignment vertical="center"/>
      <protection locked="0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vertical="center" shrinkToFit="1"/>
    </xf>
    <xf numFmtId="176" fontId="0" fillId="0" borderId="0" xfId="0" applyNumberFormat="1">
      <alignment vertical="center"/>
    </xf>
    <xf numFmtId="40" fontId="10" fillId="0" borderId="0" xfId="1" applyNumberFormat="1" applyFont="1" applyBorder="1">
      <alignment vertical="center"/>
    </xf>
    <xf numFmtId="40" fontId="10" fillId="0" borderId="26" xfId="1" applyNumberFormat="1" applyFont="1" applyBorder="1">
      <alignment vertical="center"/>
    </xf>
    <xf numFmtId="40" fontId="10" fillId="0" borderId="27" xfId="1" applyNumberFormat="1" applyFont="1" applyBorder="1">
      <alignment vertical="center"/>
    </xf>
    <xf numFmtId="40" fontId="3" fillId="5" borderId="28" xfId="1" applyNumberFormat="1" applyFont="1" applyFill="1" applyBorder="1">
      <alignment vertical="center"/>
    </xf>
    <xf numFmtId="40" fontId="3" fillId="5" borderId="29" xfId="1" applyNumberFormat="1" applyFont="1" applyFill="1" applyBorder="1">
      <alignment vertical="center"/>
    </xf>
    <xf numFmtId="40" fontId="3" fillId="5" borderId="30" xfId="1" applyNumberFormat="1" applyFont="1" applyFill="1" applyBorder="1">
      <alignment vertical="center"/>
    </xf>
    <xf numFmtId="40" fontId="3" fillId="5" borderId="31" xfId="1" applyNumberFormat="1" applyFont="1" applyFill="1" applyBorder="1">
      <alignment vertical="center"/>
    </xf>
    <xf numFmtId="40" fontId="3" fillId="5" borderId="32" xfId="1" applyNumberFormat="1" applyFont="1" applyFill="1" applyBorder="1">
      <alignment vertical="center"/>
    </xf>
    <xf numFmtId="40" fontId="0" fillId="0" borderId="33" xfId="1" applyNumberFormat="1" applyFont="1" applyBorder="1">
      <alignment vertical="center"/>
    </xf>
    <xf numFmtId="40" fontId="0" fillId="0" borderId="34" xfId="1" applyNumberFormat="1" applyFont="1" applyBorder="1">
      <alignment vertical="center"/>
    </xf>
    <xf numFmtId="40" fontId="3" fillId="5" borderId="35" xfId="1" applyNumberFormat="1" applyFont="1" applyFill="1" applyBorder="1">
      <alignment vertical="center"/>
    </xf>
    <xf numFmtId="40" fontId="3" fillId="4" borderId="36" xfId="1" applyNumberFormat="1" applyFont="1" applyFill="1" applyBorder="1">
      <alignment vertical="center"/>
    </xf>
    <xf numFmtId="40" fontId="3" fillId="4" borderId="37" xfId="1" applyNumberFormat="1" applyFont="1" applyFill="1" applyBorder="1">
      <alignment vertical="center"/>
    </xf>
    <xf numFmtId="40" fontId="3" fillId="0" borderId="30" xfId="1" applyNumberFormat="1" applyFont="1" applyFill="1" applyBorder="1">
      <alignment vertical="center"/>
    </xf>
    <xf numFmtId="40" fontId="3" fillId="0" borderId="32" xfId="1" applyNumberFormat="1" applyFont="1" applyFill="1" applyBorder="1">
      <alignment vertical="center"/>
    </xf>
    <xf numFmtId="40" fontId="3" fillId="0" borderId="31" xfId="1" applyNumberFormat="1" applyFont="1" applyFill="1" applyBorder="1">
      <alignment vertical="center"/>
    </xf>
    <xf numFmtId="40" fontId="3" fillId="0" borderId="38" xfId="1" applyNumberFormat="1" applyFont="1" applyFill="1" applyBorder="1">
      <alignment vertical="center"/>
    </xf>
    <xf numFmtId="40" fontId="3" fillId="0" borderId="40" xfId="1" applyNumberFormat="1" applyFont="1" applyFill="1" applyBorder="1">
      <alignment vertical="center"/>
    </xf>
    <xf numFmtId="40" fontId="3" fillId="0" borderId="39" xfId="1" applyNumberFormat="1" applyFont="1" applyFill="1" applyBorder="1">
      <alignment vertical="center"/>
    </xf>
    <xf numFmtId="40" fontId="3" fillId="0" borderId="41" xfId="1" applyNumberFormat="1" applyFont="1" applyFill="1" applyBorder="1">
      <alignment vertical="center"/>
    </xf>
    <xf numFmtId="40" fontId="3" fillId="0" borderId="42" xfId="1" applyNumberFormat="1" applyFont="1" applyFill="1" applyBorder="1">
      <alignment vertical="center"/>
    </xf>
    <xf numFmtId="40" fontId="3" fillId="0" borderId="43" xfId="1" applyNumberFormat="1" applyFont="1" applyFill="1" applyBorder="1">
      <alignment vertical="center"/>
    </xf>
    <xf numFmtId="40" fontId="3" fillId="0" borderId="44" xfId="1" applyNumberFormat="1" applyFont="1" applyFill="1" applyBorder="1">
      <alignment vertical="center"/>
    </xf>
    <xf numFmtId="40" fontId="3" fillId="4" borderId="45" xfId="1" applyNumberFormat="1" applyFont="1" applyFill="1" applyBorder="1">
      <alignment vertical="center"/>
    </xf>
    <xf numFmtId="40" fontId="3" fillId="4" borderId="46" xfId="1" applyNumberFormat="1" applyFont="1" applyFill="1" applyBorder="1">
      <alignment vertical="center"/>
    </xf>
    <xf numFmtId="40" fontId="3" fillId="4" borderId="47" xfId="1" applyNumberFormat="1" applyFont="1" applyFill="1" applyBorder="1">
      <alignment vertical="center"/>
    </xf>
    <xf numFmtId="40" fontId="3" fillId="0" borderId="48" xfId="1" applyNumberFormat="1" applyFont="1" applyFill="1" applyBorder="1">
      <alignment vertical="center"/>
    </xf>
    <xf numFmtId="40" fontId="3" fillId="0" borderId="49" xfId="1" applyNumberFormat="1" applyFont="1" applyFill="1" applyBorder="1">
      <alignment vertical="center"/>
    </xf>
    <xf numFmtId="40" fontId="3" fillId="0" borderId="50" xfId="1" applyNumberFormat="1" applyFont="1" applyFill="1" applyBorder="1">
      <alignment vertical="center"/>
    </xf>
    <xf numFmtId="40" fontId="3" fillId="0" borderId="51" xfId="1" applyNumberFormat="1" applyFont="1" applyFill="1" applyBorder="1">
      <alignment vertical="center"/>
    </xf>
    <xf numFmtId="40" fontId="0" fillId="0" borderId="26" xfId="1" applyNumberFormat="1" applyFont="1" applyBorder="1">
      <alignment vertical="center"/>
    </xf>
    <xf numFmtId="176" fontId="0" fillId="0" borderId="0" xfId="0" applyNumberFormat="1" applyBorder="1">
      <alignment vertical="center"/>
    </xf>
    <xf numFmtId="0" fontId="11" fillId="0" borderId="0" xfId="0" applyFont="1">
      <alignment vertical="center"/>
    </xf>
    <xf numFmtId="0" fontId="7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6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6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6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6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7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7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7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209550</xdr:colOff>
      <xdr:row>7</xdr:row>
      <xdr:rowOff>76200</xdr:rowOff>
    </xdr:from>
    <xdr:to>
      <xdr:col>17</xdr:col>
      <xdr:colOff>55798</xdr:colOff>
      <xdr:row>9</xdr:row>
      <xdr:rowOff>66633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95350" y="1371600"/>
          <a:ext cx="10819048" cy="333333"/>
        </a:xfrm>
        <a:prstGeom prst="rect">
          <a:avLst/>
        </a:prstGeom>
      </xdr:spPr>
    </xdr:pic>
    <xdr:clientData/>
  </xdr:twoCellAnchor>
  <xdr:twoCellAnchor editAs="oneCell">
    <xdr:from>
      <xdr:col>1</xdr:col>
      <xdr:colOff>314325</xdr:colOff>
      <xdr:row>17</xdr:row>
      <xdr:rowOff>19050</xdr:rowOff>
    </xdr:from>
    <xdr:to>
      <xdr:col>16</xdr:col>
      <xdr:colOff>493992</xdr:colOff>
      <xdr:row>45</xdr:row>
      <xdr:rowOff>161307</xdr:rowOff>
    </xdr:to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00125" y="3028950"/>
          <a:ext cx="10466667" cy="4942857"/>
        </a:xfrm>
        <a:prstGeom prst="rect">
          <a:avLst/>
        </a:prstGeom>
      </xdr:spPr>
    </xdr:pic>
    <xdr:clientData/>
  </xdr:twoCellAnchor>
  <xdr:twoCellAnchor editAs="oneCell">
    <xdr:from>
      <xdr:col>1</xdr:col>
      <xdr:colOff>238125</xdr:colOff>
      <xdr:row>49</xdr:row>
      <xdr:rowOff>152400</xdr:rowOff>
    </xdr:from>
    <xdr:to>
      <xdr:col>16</xdr:col>
      <xdr:colOff>389221</xdr:colOff>
      <xdr:row>79</xdr:row>
      <xdr:rowOff>142234</xdr:rowOff>
    </xdr:to>
    <xdr:pic>
      <xdr:nvPicPr>
        <xdr:cNvPr id="6" name="図 5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23925" y="8648700"/>
          <a:ext cx="10438096" cy="5133334"/>
        </a:xfrm>
        <a:prstGeom prst="rect">
          <a:avLst/>
        </a:prstGeom>
      </xdr:spPr>
    </xdr:pic>
    <xdr:clientData/>
  </xdr:twoCellAnchor>
  <xdr:twoCellAnchor editAs="oneCell">
    <xdr:from>
      <xdr:col>1</xdr:col>
      <xdr:colOff>238125</xdr:colOff>
      <xdr:row>79</xdr:row>
      <xdr:rowOff>161925</xdr:rowOff>
    </xdr:from>
    <xdr:to>
      <xdr:col>14</xdr:col>
      <xdr:colOff>313202</xdr:colOff>
      <xdr:row>83</xdr:row>
      <xdr:rowOff>161839</xdr:rowOff>
    </xdr:to>
    <xdr:pic>
      <xdr:nvPicPr>
        <xdr:cNvPr id="7" name="図 6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923925" y="13801725"/>
          <a:ext cx="8990477" cy="685714"/>
        </a:xfrm>
        <a:prstGeom prst="rect">
          <a:avLst/>
        </a:prstGeom>
      </xdr:spPr>
    </xdr:pic>
    <xdr:clientData/>
  </xdr:twoCellAnchor>
  <xdr:twoCellAnchor editAs="oneCell">
    <xdr:from>
      <xdr:col>1</xdr:col>
      <xdr:colOff>247650</xdr:colOff>
      <xdr:row>84</xdr:row>
      <xdr:rowOff>0</xdr:rowOff>
    </xdr:from>
    <xdr:to>
      <xdr:col>16</xdr:col>
      <xdr:colOff>541603</xdr:colOff>
      <xdr:row>88</xdr:row>
      <xdr:rowOff>133248</xdr:rowOff>
    </xdr:to>
    <xdr:pic>
      <xdr:nvPicPr>
        <xdr:cNvPr id="8" name="図 7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933450" y="14497050"/>
          <a:ext cx="10580953" cy="819048"/>
        </a:xfrm>
        <a:prstGeom prst="rect">
          <a:avLst/>
        </a:prstGeom>
      </xdr:spPr>
    </xdr:pic>
    <xdr:clientData/>
  </xdr:twoCellAnchor>
  <xdr:twoCellAnchor editAs="oneCell">
    <xdr:from>
      <xdr:col>1</xdr:col>
      <xdr:colOff>247650</xdr:colOff>
      <xdr:row>89</xdr:row>
      <xdr:rowOff>28575</xdr:rowOff>
    </xdr:from>
    <xdr:to>
      <xdr:col>16</xdr:col>
      <xdr:colOff>398746</xdr:colOff>
      <xdr:row>94</xdr:row>
      <xdr:rowOff>133230</xdr:rowOff>
    </xdr:to>
    <xdr:pic>
      <xdr:nvPicPr>
        <xdr:cNvPr id="9" name="図 8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933450" y="15382875"/>
          <a:ext cx="10438096" cy="961905"/>
        </a:xfrm>
        <a:prstGeom prst="rect">
          <a:avLst/>
        </a:prstGeom>
      </xdr:spPr>
    </xdr:pic>
    <xdr:clientData/>
  </xdr:twoCellAnchor>
  <xdr:twoCellAnchor editAs="oneCell">
    <xdr:from>
      <xdr:col>1</xdr:col>
      <xdr:colOff>266700</xdr:colOff>
      <xdr:row>94</xdr:row>
      <xdr:rowOff>161925</xdr:rowOff>
    </xdr:from>
    <xdr:to>
      <xdr:col>14</xdr:col>
      <xdr:colOff>446539</xdr:colOff>
      <xdr:row>98</xdr:row>
      <xdr:rowOff>161839</xdr:rowOff>
    </xdr:to>
    <xdr:pic>
      <xdr:nvPicPr>
        <xdr:cNvPr id="10" name="図 9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952500" y="16373475"/>
          <a:ext cx="9095239" cy="685714"/>
        </a:xfrm>
        <a:prstGeom prst="rect">
          <a:avLst/>
        </a:prstGeom>
      </xdr:spPr>
    </xdr:pic>
    <xdr:clientData/>
  </xdr:twoCellAnchor>
  <xdr:twoCellAnchor editAs="oneCell">
    <xdr:from>
      <xdr:col>1</xdr:col>
      <xdr:colOff>276225</xdr:colOff>
      <xdr:row>99</xdr:row>
      <xdr:rowOff>0</xdr:rowOff>
    </xdr:from>
    <xdr:to>
      <xdr:col>16</xdr:col>
      <xdr:colOff>570178</xdr:colOff>
      <xdr:row>103</xdr:row>
      <xdr:rowOff>133248</xdr:rowOff>
    </xdr:to>
    <xdr:pic>
      <xdr:nvPicPr>
        <xdr:cNvPr id="11" name="図 10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962025" y="17068800"/>
          <a:ext cx="10580953" cy="819048"/>
        </a:xfrm>
        <a:prstGeom prst="rect">
          <a:avLst/>
        </a:prstGeom>
      </xdr:spPr>
    </xdr:pic>
    <xdr:clientData/>
  </xdr:twoCellAnchor>
  <xdr:twoCellAnchor>
    <xdr:from>
      <xdr:col>8</xdr:col>
      <xdr:colOff>152400</xdr:colOff>
      <xdr:row>81</xdr:row>
      <xdr:rowOff>76200</xdr:rowOff>
    </xdr:from>
    <xdr:to>
      <xdr:col>9</xdr:col>
      <xdr:colOff>371475</xdr:colOff>
      <xdr:row>83</xdr:row>
      <xdr:rowOff>114300</xdr:rowOff>
    </xdr:to>
    <xdr:sp macro="" textlink="">
      <xdr:nvSpPr>
        <xdr:cNvPr id="13" name="正方形/長方形 12"/>
        <xdr:cNvSpPr/>
      </xdr:nvSpPr>
      <xdr:spPr>
        <a:xfrm>
          <a:off x="5638800" y="14058900"/>
          <a:ext cx="904875" cy="381000"/>
        </a:xfrm>
        <a:prstGeom prst="rect">
          <a:avLst/>
        </a:prstGeom>
        <a:noFill/>
        <a:ln w="38100">
          <a:solidFill>
            <a:srgbClr val="92D05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171450</xdr:colOff>
      <xdr:row>85</xdr:row>
      <xdr:rowOff>28574</xdr:rowOff>
    </xdr:from>
    <xdr:to>
      <xdr:col>8</xdr:col>
      <xdr:colOff>676275</xdr:colOff>
      <xdr:row>88</xdr:row>
      <xdr:rowOff>114299</xdr:rowOff>
    </xdr:to>
    <xdr:sp macro="" textlink="">
      <xdr:nvSpPr>
        <xdr:cNvPr id="14" name="正方形/長方形 13"/>
        <xdr:cNvSpPr/>
      </xdr:nvSpPr>
      <xdr:spPr>
        <a:xfrm>
          <a:off x="5657850" y="14697074"/>
          <a:ext cx="504825" cy="600075"/>
        </a:xfrm>
        <a:prstGeom prst="rect">
          <a:avLst/>
        </a:prstGeom>
        <a:noFill/>
        <a:ln w="38100">
          <a:solidFill>
            <a:srgbClr val="92D05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19050</xdr:colOff>
      <xdr:row>90</xdr:row>
      <xdr:rowOff>85725</xdr:rowOff>
    </xdr:from>
    <xdr:to>
      <xdr:col>10</xdr:col>
      <xdr:colOff>619125</xdr:colOff>
      <xdr:row>94</xdr:row>
      <xdr:rowOff>104775</xdr:rowOff>
    </xdr:to>
    <xdr:sp macro="" textlink="">
      <xdr:nvSpPr>
        <xdr:cNvPr id="15" name="正方形/長方形 14"/>
        <xdr:cNvSpPr/>
      </xdr:nvSpPr>
      <xdr:spPr>
        <a:xfrm>
          <a:off x="6877050" y="15611475"/>
          <a:ext cx="600075" cy="704850"/>
        </a:xfrm>
        <a:prstGeom prst="rect">
          <a:avLst/>
        </a:prstGeom>
        <a:noFill/>
        <a:ln w="38100">
          <a:solidFill>
            <a:srgbClr val="92D05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352425</xdr:colOff>
      <xdr:row>96</xdr:row>
      <xdr:rowOff>66674</xdr:rowOff>
    </xdr:from>
    <xdr:to>
      <xdr:col>12</xdr:col>
      <xdr:colOff>542925</xdr:colOff>
      <xdr:row>98</xdr:row>
      <xdr:rowOff>133349</xdr:rowOff>
    </xdr:to>
    <xdr:sp macro="" textlink="">
      <xdr:nvSpPr>
        <xdr:cNvPr id="16" name="正方形/長方形 15"/>
        <xdr:cNvSpPr/>
      </xdr:nvSpPr>
      <xdr:spPr>
        <a:xfrm>
          <a:off x="6524625" y="16621124"/>
          <a:ext cx="2247900" cy="409575"/>
        </a:xfrm>
        <a:prstGeom prst="rect">
          <a:avLst/>
        </a:prstGeom>
        <a:noFill/>
        <a:ln w="38100">
          <a:solidFill>
            <a:srgbClr val="92D05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523875</xdr:colOff>
      <xdr:row>90</xdr:row>
      <xdr:rowOff>95250</xdr:rowOff>
    </xdr:from>
    <xdr:to>
      <xdr:col>15</xdr:col>
      <xdr:colOff>438150</xdr:colOff>
      <xdr:row>94</xdr:row>
      <xdr:rowOff>114300</xdr:rowOff>
    </xdr:to>
    <xdr:sp macro="" textlink="">
      <xdr:nvSpPr>
        <xdr:cNvPr id="17" name="正方形/長方形 16"/>
        <xdr:cNvSpPr/>
      </xdr:nvSpPr>
      <xdr:spPr>
        <a:xfrm>
          <a:off x="10125075" y="15621000"/>
          <a:ext cx="600075" cy="704850"/>
        </a:xfrm>
        <a:prstGeom prst="rect">
          <a:avLst/>
        </a:prstGeom>
        <a:noFill/>
        <a:ln w="38100">
          <a:solidFill>
            <a:srgbClr val="92D05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638175</xdr:colOff>
      <xdr:row>85</xdr:row>
      <xdr:rowOff>28575</xdr:rowOff>
    </xdr:from>
    <xdr:to>
      <xdr:col>10</xdr:col>
      <xdr:colOff>457200</xdr:colOff>
      <xdr:row>88</xdr:row>
      <xdr:rowOff>114300</xdr:rowOff>
    </xdr:to>
    <xdr:sp macro="" textlink="">
      <xdr:nvSpPr>
        <xdr:cNvPr id="18" name="正方形/長方形 17"/>
        <xdr:cNvSpPr/>
      </xdr:nvSpPr>
      <xdr:spPr>
        <a:xfrm>
          <a:off x="6810375" y="14697075"/>
          <a:ext cx="504825" cy="600075"/>
        </a:xfrm>
        <a:prstGeom prst="rect">
          <a:avLst/>
        </a:prstGeom>
        <a:noFill/>
        <a:ln w="38100">
          <a:solidFill>
            <a:srgbClr val="92D05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581025</xdr:colOff>
      <xdr:row>100</xdr:row>
      <xdr:rowOff>28575</xdr:rowOff>
    </xdr:from>
    <xdr:to>
      <xdr:col>11</xdr:col>
      <xdr:colOff>400050</xdr:colOff>
      <xdr:row>103</xdr:row>
      <xdr:rowOff>114300</xdr:rowOff>
    </xdr:to>
    <xdr:sp macro="" textlink="">
      <xdr:nvSpPr>
        <xdr:cNvPr id="19" name="正方形/長方形 18"/>
        <xdr:cNvSpPr/>
      </xdr:nvSpPr>
      <xdr:spPr>
        <a:xfrm>
          <a:off x="7439025" y="17268825"/>
          <a:ext cx="504825" cy="600075"/>
        </a:xfrm>
        <a:prstGeom prst="rect">
          <a:avLst/>
        </a:prstGeom>
        <a:noFill/>
        <a:ln w="38100">
          <a:solidFill>
            <a:srgbClr val="92D05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361950</xdr:colOff>
      <xdr:row>100</xdr:row>
      <xdr:rowOff>9525</xdr:rowOff>
    </xdr:from>
    <xdr:to>
      <xdr:col>13</xdr:col>
      <xdr:colOff>180975</xdr:colOff>
      <xdr:row>103</xdr:row>
      <xdr:rowOff>95250</xdr:rowOff>
    </xdr:to>
    <xdr:sp macro="" textlink="">
      <xdr:nvSpPr>
        <xdr:cNvPr id="20" name="正方形/長方形 19"/>
        <xdr:cNvSpPr/>
      </xdr:nvSpPr>
      <xdr:spPr>
        <a:xfrm>
          <a:off x="8591550" y="17249775"/>
          <a:ext cx="504825" cy="600075"/>
        </a:xfrm>
        <a:prstGeom prst="rect">
          <a:avLst/>
        </a:prstGeom>
        <a:noFill/>
        <a:ln w="38100">
          <a:solidFill>
            <a:srgbClr val="92D05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142875</xdr:colOff>
      <xdr:row>100</xdr:row>
      <xdr:rowOff>28575</xdr:rowOff>
    </xdr:from>
    <xdr:to>
      <xdr:col>14</xdr:col>
      <xdr:colOff>647700</xdr:colOff>
      <xdr:row>103</xdr:row>
      <xdr:rowOff>114300</xdr:rowOff>
    </xdr:to>
    <xdr:sp macro="" textlink="">
      <xdr:nvSpPr>
        <xdr:cNvPr id="21" name="正方形/長方形 20"/>
        <xdr:cNvSpPr/>
      </xdr:nvSpPr>
      <xdr:spPr>
        <a:xfrm>
          <a:off x="9744075" y="17268825"/>
          <a:ext cx="504825" cy="600075"/>
        </a:xfrm>
        <a:prstGeom prst="rect">
          <a:avLst/>
        </a:prstGeom>
        <a:noFill/>
        <a:ln w="38100">
          <a:solidFill>
            <a:srgbClr val="92D05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2</xdr:col>
      <xdr:colOff>257175</xdr:colOff>
      <xdr:row>104</xdr:row>
      <xdr:rowOff>123825</xdr:rowOff>
    </xdr:from>
    <xdr:to>
      <xdr:col>15</xdr:col>
      <xdr:colOff>122728</xdr:colOff>
      <xdr:row>140</xdr:row>
      <xdr:rowOff>84959</xdr:rowOff>
    </xdr:to>
    <xdr:pic>
      <xdr:nvPicPr>
        <xdr:cNvPr id="22" name="図 21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1628775" y="18049875"/>
          <a:ext cx="8780953" cy="6133334"/>
        </a:xfrm>
        <a:prstGeom prst="rect">
          <a:avLst/>
        </a:prstGeom>
      </xdr:spPr>
    </xdr:pic>
    <xdr:clientData/>
  </xdr:twoCellAnchor>
  <xdr:twoCellAnchor editAs="oneCell">
    <xdr:from>
      <xdr:col>1</xdr:col>
      <xdr:colOff>390525</xdr:colOff>
      <xdr:row>143</xdr:row>
      <xdr:rowOff>152400</xdr:rowOff>
    </xdr:from>
    <xdr:to>
      <xdr:col>16</xdr:col>
      <xdr:colOff>541621</xdr:colOff>
      <xdr:row>149</xdr:row>
      <xdr:rowOff>76081</xdr:rowOff>
    </xdr:to>
    <xdr:pic>
      <xdr:nvPicPr>
        <xdr:cNvPr id="23" name="図 22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1076325" y="24765000"/>
          <a:ext cx="10438096" cy="952381"/>
        </a:xfrm>
        <a:prstGeom prst="rect">
          <a:avLst/>
        </a:prstGeom>
      </xdr:spPr>
    </xdr:pic>
    <xdr:clientData/>
  </xdr:twoCellAnchor>
  <xdr:twoCellAnchor editAs="oneCell">
    <xdr:from>
      <xdr:col>1</xdr:col>
      <xdr:colOff>409575</xdr:colOff>
      <xdr:row>149</xdr:row>
      <xdr:rowOff>85725</xdr:rowOff>
    </xdr:from>
    <xdr:to>
      <xdr:col>17</xdr:col>
      <xdr:colOff>8204</xdr:colOff>
      <xdr:row>154</xdr:row>
      <xdr:rowOff>57046</xdr:rowOff>
    </xdr:to>
    <xdr:pic>
      <xdr:nvPicPr>
        <xdr:cNvPr id="24" name="図 23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1095375" y="25727025"/>
          <a:ext cx="10571429" cy="828571"/>
        </a:xfrm>
        <a:prstGeom prst="rect">
          <a:avLst/>
        </a:prstGeom>
      </xdr:spPr>
    </xdr:pic>
    <xdr:clientData/>
  </xdr:twoCellAnchor>
  <xdr:twoCellAnchor editAs="oneCell">
    <xdr:from>
      <xdr:col>1</xdr:col>
      <xdr:colOff>409575</xdr:colOff>
      <xdr:row>154</xdr:row>
      <xdr:rowOff>114300</xdr:rowOff>
    </xdr:from>
    <xdr:to>
      <xdr:col>16</xdr:col>
      <xdr:colOff>541623</xdr:colOff>
      <xdr:row>160</xdr:row>
      <xdr:rowOff>57029</xdr:rowOff>
    </xdr:to>
    <xdr:pic>
      <xdr:nvPicPr>
        <xdr:cNvPr id="25" name="図 24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1095375" y="26612850"/>
          <a:ext cx="10419048" cy="971429"/>
        </a:xfrm>
        <a:prstGeom prst="rect">
          <a:avLst/>
        </a:prstGeom>
      </xdr:spPr>
    </xdr:pic>
    <xdr:clientData/>
  </xdr:twoCellAnchor>
  <xdr:twoCellAnchor editAs="oneCell">
    <xdr:from>
      <xdr:col>1</xdr:col>
      <xdr:colOff>419100</xdr:colOff>
      <xdr:row>160</xdr:row>
      <xdr:rowOff>95250</xdr:rowOff>
    </xdr:from>
    <xdr:to>
      <xdr:col>17</xdr:col>
      <xdr:colOff>17729</xdr:colOff>
      <xdr:row>165</xdr:row>
      <xdr:rowOff>76095</xdr:rowOff>
    </xdr:to>
    <xdr:pic>
      <xdr:nvPicPr>
        <xdr:cNvPr id="26" name="図 25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1104900" y="27622500"/>
          <a:ext cx="10571429" cy="838095"/>
        </a:xfrm>
        <a:prstGeom prst="rect">
          <a:avLst/>
        </a:prstGeom>
      </xdr:spPr>
    </xdr:pic>
    <xdr:clientData/>
  </xdr:twoCellAnchor>
  <xdr:twoCellAnchor>
    <xdr:from>
      <xdr:col>8</xdr:col>
      <xdr:colOff>323850</xdr:colOff>
      <xdr:row>145</xdr:row>
      <xdr:rowOff>9525</xdr:rowOff>
    </xdr:from>
    <xdr:to>
      <xdr:col>9</xdr:col>
      <xdr:colOff>238125</xdr:colOff>
      <xdr:row>149</xdr:row>
      <xdr:rowOff>66675</xdr:rowOff>
    </xdr:to>
    <xdr:sp macro="" textlink="">
      <xdr:nvSpPr>
        <xdr:cNvPr id="27" name="正方形/長方形 26"/>
        <xdr:cNvSpPr/>
      </xdr:nvSpPr>
      <xdr:spPr>
        <a:xfrm>
          <a:off x="5810250" y="24965025"/>
          <a:ext cx="600075" cy="742950"/>
        </a:xfrm>
        <a:prstGeom prst="rect">
          <a:avLst/>
        </a:prstGeom>
        <a:noFill/>
        <a:ln w="38100">
          <a:solidFill>
            <a:srgbClr val="7030A0"/>
          </a:solidFill>
        </a:ln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171450</xdr:colOff>
      <xdr:row>155</xdr:row>
      <xdr:rowOff>161925</xdr:rowOff>
    </xdr:from>
    <xdr:to>
      <xdr:col>11</xdr:col>
      <xdr:colOff>95250</xdr:colOff>
      <xdr:row>160</xdr:row>
      <xdr:rowOff>38100</xdr:rowOff>
    </xdr:to>
    <xdr:sp macro="" textlink="">
      <xdr:nvSpPr>
        <xdr:cNvPr id="28" name="正方形/長方形 27"/>
        <xdr:cNvSpPr/>
      </xdr:nvSpPr>
      <xdr:spPr>
        <a:xfrm>
          <a:off x="7029450" y="26831925"/>
          <a:ext cx="609600" cy="733425"/>
        </a:xfrm>
        <a:prstGeom prst="rect">
          <a:avLst/>
        </a:prstGeom>
        <a:noFill/>
        <a:ln w="38100">
          <a:solidFill>
            <a:srgbClr val="7030A0"/>
          </a:solidFill>
        </a:ln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323850</xdr:colOff>
      <xdr:row>150</xdr:row>
      <xdr:rowOff>133350</xdr:rowOff>
    </xdr:from>
    <xdr:to>
      <xdr:col>9</xdr:col>
      <xdr:colOff>142875</xdr:colOff>
      <xdr:row>154</xdr:row>
      <xdr:rowOff>47625</xdr:rowOff>
    </xdr:to>
    <xdr:sp macro="" textlink="">
      <xdr:nvSpPr>
        <xdr:cNvPr id="29" name="正方形/長方形 28"/>
        <xdr:cNvSpPr/>
      </xdr:nvSpPr>
      <xdr:spPr>
        <a:xfrm>
          <a:off x="5810250" y="25946100"/>
          <a:ext cx="504825" cy="600075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114300</xdr:colOff>
      <xdr:row>150</xdr:row>
      <xdr:rowOff>123825</xdr:rowOff>
    </xdr:from>
    <xdr:to>
      <xdr:col>10</xdr:col>
      <xdr:colOff>619125</xdr:colOff>
      <xdr:row>154</xdr:row>
      <xdr:rowOff>38100</xdr:rowOff>
    </xdr:to>
    <xdr:sp macro="" textlink="">
      <xdr:nvSpPr>
        <xdr:cNvPr id="30" name="正方形/長方形 29"/>
        <xdr:cNvSpPr/>
      </xdr:nvSpPr>
      <xdr:spPr>
        <a:xfrm>
          <a:off x="6972300" y="25936575"/>
          <a:ext cx="504825" cy="600075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19050</xdr:colOff>
      <xdr:row>161</xdr:row>
      <xdr:rowOff>142875</xdr:rowOff>
    </xdr:from>
    <xdr:to>
      <xdr:col>11</xdr:col>
      <xdr:colOff>523875</xdr:colOff>
      <xdr:row>165</xdr:row>
      <xdr:rowOff>57150</xdr:rowOff>
    </xdr:to>
    <xdr:sp macro="" textlink="">
      <xdr:nvSpPr>
        <xdr:cNvPr id="31" name="正方形/長方形 30"/>
        <xdr:cNvSpPr/>
      </xdr:nvSpPr>
      <xdr:spPr>
        <a:xfrm>
          <a:off x="7562850" y="27841575"/>
          <a:ext cx="504825" cy="600075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495300</xdr:colOff>
      <xdr:row>161</xdr:row>
      <xdr:rowOff>142875</xdr:rowOff>
    </xdr:from>
    <xdr:to>
      <xdr:col>13</xdr:col>
      <xdr:colOff>314325</xdr:colOff>
      <xdr:row>165</xdr:row>
      <xdr:rowOff>57150</xdr:rowOff>
    </xdr:to>
    <xdr:sp macro="" textlink="">
      <xdr:nvSpPr>
        <xdr:cNvPr id="32" name="正方形/長方形 31"/>
        <xdr:cNvSpPr/>
      </xdr:nvSpPr>
      <xdr:spPr>
        <a:xfrm>
          <a:off x="8724900" y="27841575"/>
          <a:ext cx="504825" cy="600075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276225</xdr:colOff>
      <xdr:row>161</xdr:row>
      <xdr:rowOff>152400</xdr:rowOff>
    </xdr:from>
    <xdr:to>
      <xdr:col>15</xdr:col>
      <xdr:colOff>95250</xdr:colOff>
      <xdr:row>165</xdr:row>
      <xdr:rowOff>66675</xdr:rowOff>
    </xdr:to>
    <xdr:sp macro="" textlink="">
      <xdr:nvSpPr>
        <xdr:cNvPr id="33" name="正方形/長方形 32"/>
        <xdr:cNvSpPr/>
      </xdr:nvSpPr>
      <xdr:spPr>
        <a:xfrm>
          <a:off x="9877425" y="27851100"/>
          <a:ext cx="504825" cy="600075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657225</xdr:colOff>
      <xdr:row>156</xdr:row>
      <xdr:rowOff>19050</xdr:rowOff>
    </xdr:from>
    <xdr:to>
      <xdr:col>15</xdr:col>
      <xdr:colOff>581025</xdr:colOff>
      <xdr:row>160</xdr:row>
      <xdr:rowOff>66675</xdr:rowOff>
    </xdr:to>
    <xdr:sp macro="" textlink="">
      <xdr:nvSpPr>
        <xdr:cNvPr id="34" name="正方形/長方形 33"/>
        <xdr:cNvSpPr/>
      </xdr:nvSpPr>
      <xdr:spPr>
        <a:xfrm>
          <a:off x="10258425" y="26860500"/>
          <a:ext cx="609600" cy="733425"/>
        </a:xfrm>
        <a:prstGeom prst="rect">
          <a:avLst/>
        </a:prstGeom>
        <a:noFill/>
        <a:ln w="38100">
          <a:solidFill>
            <a:srgbClr val="FFFF00"/>
          </a:solidFill>
        </a:ln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1</xdr:col>
      <xdr:colOff>371475</xdr:colOff>
      <xdr:row>169</xdr:row>
      <xdr:rowOff>0</xdr:rowOff>
    </xdr:from>
    <xdr:to>
      <xdr:col>16</xdr:col>
      <xdr:colOff>503523</xdr:colOff>
      <xdr:row>197</xdr:row>
      <xdr:rowOff>142257</xdr:rowOff>
    </xdr:to>
    <xdr:pic>
      <xdr:nvPicPr>
        <xdr:cNvPr id="35" name="図 34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1057275" y="29070300"/>
          <a:ext cx="10419048" cy="4942857"/>
        </a:xfrm>
        <a:prstGeom prst="rect">
          <a:avLst/>
        </a:prstGeom>
      </xdr:spPr>
    </xdr:pic>
    <xdr:clientData/>
  </xdr:twoCellAnchor>
  <xdr:twoCellAnchor>
    <xdr:from>
      <xdr:col>12</xdr:col>
      <xdr:colOff>295274</xdr:colOff>
      <xdr:row>172</xdr:row>
      <xdr:rowOff>47625</xdr:rowOff>
    </xdr:from>
    <xdr:to>
      <xdr:col>15</xdr:col>
      <xdr:colOff>266699</xdr:colOff>
      <xdr:row>175</xdr:row>
      <xdr:rowOff>57150</xdr:rowOff>
    </xdr:to>
    <xdr:sp macro="" textlink="">
      <xdr:nvSpPr>
        <xdr:cNvPr id="37" name="正方形/長方形 36"/>
        <xdr:cNvSpPr/>
      </xdr:nvSpPr>
      <xdr:spPr>
        <a:xfrm>
          <a:off x="8524874" y="29632275"/>
          <a:ext cx="2028825" cy="523875"/>
        </a:xfrm>
        <a:prstGeom prst="rect">
          <a:avLst/>
        </a:prstGeom>
        <a:noFill/>
        <a:ln w="38100">
          <a:solidFill>
            <a:srgbClr val="FFFF00"/>
          </a:solidFill>
        </a:ln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476250</xdr:colOff>
      <xdr:row>191</xdr:row>
      <xdr:rowOff>114300</xdr:rowOff>
    </xdr:from>
    <xdr:to>
      <xdr:col>16</xdr:col>
      <xdr:colOff>485775</xdr:colOff>
      <xdr:row>193</xdr:row>
      <xdr:rowOff>28575</xdr:rowOff>
    </xdr:to>
    <xdr:sp macro="" textlink="">
      <xdr:nvSpPr>
        <xdr:cNvPr id="38" name="正方形/長方形 37"/>
        <xdr:cNvSpPr/>
      </xdr:nvSpPr>
      <xdr:spPr>
        <a:xfrm>
          <a:off x="2533650" y="32956500"/>
          <a:ext cx="8924925" cy="257175"/>
        </a:xfrm>
        <a:prstGeom prst="rect">
          <a:avLst/>
        </a:prstGeom>
        <a:noFill/>
        <a:ln w="38100">
          <a:solidFill>
            <a:srgbClr val="FFFF00"/>
          </a:solidFill>
        </a:ln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2</xdr:col>
      <xdr:colOff>485775</xdr:colOff>
      <xdr:row>200</xdr:row>
      <xdr:rowOff>152400</xdr:rowOff>
    </xdr:from>
    <xdr:to>
      <xdr:col>15</xdr:col>
      <xdr:colOff>9525</xdr:colOff>
      <xdr:row>208</xdr:row>
      <xdr:rowOff>9525</xdr:rowOff>
    </xdr:to>
    <xdr:pic>
      <xdr:nvPicPr>
        <xdr:cNvPr id="39" name="図 27"/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57375" y="34537650"/>
          <a:ext cx="8439150" cy="122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400051</xdr:colOff>
      <xdr:row>170</xdr:row>
      <xdr:rowOff>161926</xdr:rowOff>
    </xdr:from>
    <xdr:to>
      <xdr:col>16</xdr:col>
      <xdr:colOff>342901</xdr:colOff>
      <xdr:row>175</xdr:row>
      <xdr:rowOff>38100</xdr:rowOff>
    </xdr:to>
    <xdr:sp macro="" textlink="">
      <xdr:nvSpPr>
        <xdr:cNvPr id="36" name="正方形/長方形 35"/>
        <xdr:cNvSpPr/>
      </xdr:nvSpPr>
      <xdr:spPr>
        <a:xfrm>
          <a:off x="10687051" y="29403676"/>
          <a:ext cx="628650" cy="733424"/>
        </a:xfrm>
        <a:prstGeom prst="rect">
          <a:avLst/>
        </a:prstGeom>
        <a:noFill/>
        <a:ln w="38100">
          <a:solidFill>
            <a:schemeClr val="tx2">
              <a:lumMod val="60000"/>
              <a:lumOff val="40000"/>
            </a:schemeClr>
          </a:solidFill>
        </a:ln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476250</xdr:colOff>
      <xdr:row>193</xdr:row>
      <xdr:rowOff>47625</xdr:rowOff>
    </xdr:from>
    <xdr:to>
      <xdr:col>16</xdr:col>
      <xdr:colOff>495300</xdr:colOff>
      <xdr:row>194</xdr:row>
      <xdr:rowOff>95250</xdr:rowOff>
    </xdr:to>
    <xdr:sp macro="" textlink="">
      <xdr:nvSpPr>
        <xdr:cNvPr id="40" name="正方形/長方形 39"/>
        <xdr:cNvSpPr/>
      </xdr:nvSpPr>
      <xdr:spPr>
        <a:xfrm>
          <a:off x="2533650" y="33232725"/>
          <a:ext cx="8934450" cy="219075"/>
        </a:xfrm>
        <a:prstGeom prst="rect">
          <a:avLst/>
        </a:prstGeom>
        <a:noFill/>
        <a:ln w="38100">
          <a:solidFill>
            <a:schemeClr val="tx2">
              <a:lumMod val="60000"/>
              <a:lumOff val="40000"/>
            </a:schemeClr>
          </a:solidFill>
        </a:ln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144780</xdr:colOff>
      <xdr:row>5</xdr:row>
      <xdr:rowOff>169544</xdr:rowOff>
    </xdr:from>
    <xdr:to>
      <xdr:col>12</xdr:col>
      <xdr:colOff>512445</xdr:colOff>
      <xdr:row>11</xdr:row>
      <xdr:rowOff>9524</xdr:rowOff>
    </xdr:to>
    <xdr:sp macro="" textlink="">
      <xdr:nvSpPr>
        <xdr:cNvPr id="2" name="四角形吹き出し 1"/>
        <xdr:cNvSpPr/>
      </xdr:nvSpPr>
      <xdr:spPr>
        <a:xfrm>
          <a:off x="6136005" y="1122044"/>
          <a:ext cx="2425065" cy="916305"/>
        </a:xfrm>
        <a:prstGeom prst="wedgeRectCallout">
          <a:avLst>
            <a:gd name="adj1" fmla="val -29126"/>
            <a:gd name="adj2" fmla="val -68067"/>
          </a:avLst>
        </a:prstGeom>
        <a:solidFill>
          <a:schemeClr val="accent3">
            <a:lumMod val="75000"/>
          </a:schemeClr>
        </a:solidFill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通常の申請の際に入力している値ををそのまま入力してください</a:t>
          </a:r>
          <a:endParaRPr kumimoji="1" lang="en-US" altLang="ja-JP" sz="1100"/>
        </a:p>
        <a:p>
          <a:pPr algn="l"/>
          <a:r>
            <a:rPr kumimoji="1" lang="ja-JP" altLang="en-US" sz="1100"/>
            <a:t>（軸間距離、</a:t>
          </a: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トレーラ自重、</a:t>
          </a:r>
          <a:r>
            <a:rPr kumimoji="1" lang="ja-JP" altLang="en-US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軸重、</a:t>
          </a:r>
          <a:r>
            <a:rPr kumimoji="1" lang="ja-JP" altLang="en-US" sz="1100"/>
            <a:t>積載物重量）</a:t>
          </a:r>
        </a:p>
      </xdr:txBody>
    </xdr:sp>
    <xdr:clientData/>
  </xdr:twoCellAnchor>
  <xdr:twoCellAnchor>
    <xdr:from>
      <xdr:col>2</xdr:col>
      <xdr:colOff>30480</xdr:colOff>
      <xdr:row>14</xdr:row>
      <xdr:rowOff>152400</xdr:rowOff>
    </xdr:from>
    <xdr:to>
      <xdr:col>4</xdr:col>
      <xdr:colOff>525780</xdr:colOff>
      <xdr:row>19</xdr:row>
      <xdr:rowOff>34290</xdr:rowOff>
    </xdr:to>
    <xdr:sp macro="" textlink="">
      <xdr:nvSpPr>
        <xdr:cNvPr id="3" name="四角形吹き出し 2"/>
        <xdr:cNvSpPr/>
      </xdr:nvSpPr>
      <xdr:spPr>
        <a:xfrm>
          <a:off x="1287780" y="2705100"/>
          <a:ext cx="1866900" cy="739140"/>
        </a:xfrm>
        <a:prstGeom prst="wedgeRectCallout">
          <a:avLst>
            <a:gd name="adj1" fmla="val -21251"/>
            <a:gd name="adj2" fmla="val -91247"/>
          </a:avLst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/>
            <a:t>ETC2.0</a:t>
          </a:r>
          <a:r>
            <a:rPr kumimoji="1" lang="ja-JP" altLang="en-US" sz="1100"/>
            <a:t>簡素化制度の申請では、軸重欄にこの値を入力して下さい</a:t>
          </a:r>
        </a:p>
      </xdr:txBody>
    </xdr:sp>
    <xdr:clientData/>
  </xdr:twoCellAnchor>
  <xdr:twoCellAnchor>
    <xdr:from>
      <xdr:col>5</xdr:col>
      <xdr:colOff>321945</xdr:colOff>
      <xdr:row>15</xdr:row>
      <xdr:rowOff>22860</xdr:rowOff>
    </xdr:from>
    <xdr:to>
      <xdr:col>9</xdr:col>
      <xdr:colOff>260985</xdr:colOff>
      <xdr:row>19</xdr:row>
      <xdr:rowOff>76200</xdr:rowOff>
    </xdr:to>
    <xdr:sp macro="" textlink="">
      <xdr:nvSpPr>
        <xdr:cNvPr id="4" name="四角形吹き出し 3"/>
        <xdr:cNvSpPr/>
      </xdr:nvSpPr>
      <xdr:spPr>
        <a:xfrm>
          <a:off x="3636645" y="2747010"/>
          <a:ext cx="2615565" cy="739140"/>
        </a:xfrm>
        <a:prstGeom prst="wedgeRectCallout">
          <a:avLst>
            <a:gd name="adj1" fmla="val 27547"/>
            <a:gd name="adj2" fmla="val -96402"/>
          </a:avLst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/>
            <a:t>ETC2.0</a:t>
          </a:r>
          <a:r>
            <a:rPr kumimoji="1" lang="ja-JP" altLang="en-US" sz="1100"/>
            <a:t>簡素化制度の申請では、自重欄にこの値を入力して下さい</a:t>
          </a:r>
        </a:p>
      </xdr:txBody>
    </xdr:sp>
    <xdr:clientData/>
  </xdr:twoCellAnchor>
  <xdr:twoCellAnchor editAs="oneCell">
    <xdr:from>
      <xdr:col>3</xdr:col>
      <xdr:colOff>647700</xdr:colOff>
      <xdr:row>19</xdr:row>
      <xdr:rowOff>161925</xdr:rowOff>
    </xdr:from>
    <xdr:to>
      <xdr:col>9</xdr:col>
      <xdr:colOff>45121</xdr:colOff>
      <xdr:row>33</xdr:row>
      <xdr:rowOff>133820</xdr:rowOff>
    </xdr:to>
    <xdr:pic>
      <xdr:nvPicPr>
        <xdr:cNvPr id="7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42056" t="41199" r="44636" b="43477"/>
        <a:stretch>
          <a:fillRect/>
        </a:stretch>
      </xdr:blipFill>
      <xdr:spPr bwMode="auto">
        <a:xfrm>
          <a:off x="2419350" y="3209925"/>
          <a:ext cx="3445546" cy="237219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592456</xdr:colOff>
      <xdr:row>2</xdr:row>
      <xdr:rowOff>160020</xdr:rowOff>
    </xdr:from>
    <xdr:to>
      <xdr:col>10</xdr:col>
      <xdr:colOff>152400</xdr:colOff>
      <xdr:row>7</xdr:row>
      <xdr:rowOff>142875</xdr:rowOff>
    </xdr:to>
    <xdr:sp macro="" textlink="">
      <xdr:nvSpPr>
        <xdr:cNvPr id="2" name="四角形吹き出し 1"/>
        <xdr:cNvSpPr/>
      </xdr:nvSpPr>
      <xdr:spPr>
        <a:xfrm>
          <a:off x="4602481" y="579120"/>
          <a:ext cx="2236469" cy="878205"/>
        </a:xfrm>
        <a:prstGeom prst="wedgeRectCallout">
          <a:avLst>
            <a:gd name="adj1" fmla="val -71938"/>
            <a:gd name="adj2" fmla="val -21675"/>
          </a:avLst>
        </a:prstGeom>
        <a:solidFill>
          <a:schemeClr val="accent3">
            <a:lumMod val="75000"/>
          </a:schemeClr>
        </a:solidFill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通常の申請の際に入力している値をそのまま入力してください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（軸間距離、トレーラ自重、軸重、積載物重量）</a:t>
          </a:r>
          <a:endParaRPr lang="ja-JP" altLang="ja-JP">
            <a:effectLst/>
          </a:endParaRPr>
        </a:p>
      </xdr:txBody>
    </xdr:sp>
    <xdr:clientData/>
  </xdr:twoCellAnchor>
  <xdr:twoCellAnchor>
    <xdr:from>
      <xdr:col>2</xdr:col>
      <xdr:colOff>20955</xdr:colOff>
      <xdr:row>15</xdr:row>
      <xdr:rowOff>38100</xdr:rowOff>
    </xdr:from>
    <xdr:to>
      <xdr:col>4</xdr:col>
      <xdr:colOff>516255</xdr:colOff>
      <xdr:row>19</xdr:row>
      <xdr:rowOff>91440</xdr:rowOff>
    </xdr:to>
    <xdr:sp macro="" textlink="">
      <xdr:nvSpPr>
        <xdr:cNvPr id="3" name="四角形吹き出し 2"/>
        <xdr:cNvSpPr/>
      </xdr:nvSpPr>
      <xdr:spPr>
        <a:xfrm>
          <a:off x="1287780" y="2762250"/>
          <a:ext cx="1866900" cy="739140"/>
        </a:xfrm>
        <a:prstGeom prst="wedgeRectCallout">
          <a:avLst>
            <a:gd name="adj1" fmla="val -21251"/>
            <a:gd name="adj2" fmla="val -91247"/>
          </a:avLst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/>
            <a:t>ETC2.0</a:t>
          </a:r>
          <a:r>
            <a:rPr kumimoji="1" lang="ja-JP" altLang="en-US" sz="1100"/>
            <a:t>簡素化制度の申請では、軸重欄にこの値を入力して下さい</a:t>
          </a:r>
        </a:p>
      </xdr:txBody>
    </xdr:sp>
    <xdr:clientData/>
  </xdr:twoCellAnchor>
  <xdr:twoCellAnchor>
    <xdr:from>
      <xdr:col>4</xdr:col>
      <xdr:colOff>664845</xdr:colOff>
      <xdr:row>15</xdr:row>
      <xdr:rowOff>32385</xdr:rowOff>
    </xdr:from>
    <xdr:to>
      <xdr:col>7</xdr:col>
      <xdr:colOff>537210</xdr:colOff>
      <xdr:row>19</xdr:row>
      <xdr:rowOff>85725</xdr:rowOff>
    </xdr:to>
    <xdr:sp macro="" textlink="">
      <xdr:nvSpPr>
        <xdr:cNvPr id="4" name="四角形吹き出し 3"/>
        <xdr:cNvSpPr/>
      </xdr:nvSpPr>
      <xdr:spPr>
        <a:xfrm>
          <a:off x="3303270" y="2756535"/>
          <a:ext cx="1929765" cy="739140"/>
        </a:xfrm>
        <a:prstGeom prst="wedgeRectCallout">
          <a:avLst>
            <a:gd name="adj1" fmla="val -21251"/>
            <a:gd name="adj2" fmla="val -91247"/>
          </a:avLst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/>
            <a:t>ETC2.0</a:t>
          </a:r>
          <a:r>
            <a:rPr kumimoji="1" lang="ja-JP" altLang="en-US" sz="1100"/>
            <a:t>簡素化制度の申請では、自重欄にこの値を入力して下さい</a:t>
          </a:r>
        </a:p>
      </xdr:txBody>
    </xdr:sp>
    <xdr:clientData/>
  </xdr:twoCellAnchor>
  <xdr:twoCellAnchor editAs="oneCell">
    <xdr:from>
      <xdr:col>3</xdr:col>
      <xdr:colOff>386443</xdr:colOff>
      <xdr:row>20</xdr:row>
      <xdr:rowOff>8166</xdr:rowOff>
    </xdr:from>
    <xdr:to>
      <xdr:col>8</xdr:col>
      <xdr:colOff>387491</xdr:colOff>
      <xdr:row>32</xdr:row>
      <xdr:rowOff>85725</xdr:rowOff>
    </xdr:to>
    <xdr:pic>
      <xdr:nvPicPr>
        <xdr:cNvPr id="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42081" t="21788" r="44839" b="64293"/>
        <a:stretch>
          <a:fillRect/>
        </a:stretch>
      </xdr:blipFill>
      <xdr:spPr bwMode="auto">
        <a:xfrm>
          <a:off x="2158093" y="3227616"/>
          <a:ext cx="3363373" cy="2134959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352425</xdr:colOff>
      <xdr:row>14</xdr:row>
      <xdr:rowOff>152400</xdr:rowOff>
    </xdr:from>
    <xdr:to>
      <xdr:col>4</xdr:col>
      <xdr:colOff>466725</xdr:colOff>
      <xdr:row>19</xdr:row>
      <xdr:rowOff>43815</xdr:rowOff>
    </xdr:to>
    <xdr:sp macro="" textlink="">
      <xdr:nvSpPr>
        <xdr:cNvPr id="11" name="四角形吹き出し 10"/>
        <xdr:cNvSpPr/>
      </xdr:nvSpPr>
      <xdr:spPr>
        <a:xfrm>
          <a:off x="1190625" y="2714625"/>
          <a:ext cx="1866900" cy="748665"/>
        </a:xfrm>
        <a:prstGeom prst="wedgeRectCallout">
          <a:avLst>
            <a:gd name="adj1" fmla="val -21251"/>
            <a:gd name="adj2" fmla="val -91247"/>
          </a:avLst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/>
            <a:t>ETC2.0</a:t>
          </a:r>
          <a:r>
            <a:rPr kumimoji="1" lang="ja-JP" altLang="en-US" sz="1100"/>
            <a:t>簡素化制度の申請では、軸重欄にこの値を入力して下さい</a:t>
          </a:r>
        </a:p>
      </xdr:txBody>
    </xdr:sp>
    <xdr:clientData/>
  </xdr:twoCellAnchor>
  <xdr:twoCellAnchor>
    <xdr:from>
      <xdr:col>5</xdr:col>
      <xdr:colOff>561975</xdr:colOff>
      <xdr:row>14</xdr:row>
      <xdr:rowOff>161925</xdr:rowOff>
    </xdr:from>
    <xdr:to>
      <xdr:col>8</xdr:col>
      <xdr:colOff>501015</xdr:colOff>
      <xdr:row>19</xdr:row>
      <xdr:rowOff>43815</xdr:rowOff>
    </xdr:to>
    <xdr:sp macro="" textlink="">
      <xdr:nvSpPr>
        <xdr:cNvPr id="12" name="四角形吹き出し 11"/>
        <xdr:cNvSpPr/>
      </xdr:nvSpPr>
      <xdr:spPr>
        <a:xfrm>
          <a:off x="3838575" y="2724150"/>
          <a:ext cx="1929765" cy="739140"/>
        </a:xfrm>
        <a:prstGeom prst="wedgeRectCallout">
          <a:avLst>
            <a:gd name="adj1" fmla="val -21251"/>
            <a:gd name="adj2" fmla="val -91247"/>
          </a:avLst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/>
            <a:t>ETC2.0</a:t>
          </a:r>
          <a:r>
            <a:rPr kumimoji="1" lang="ja-JP" altLang="en-US" sz="1100"/>
            <a:t>簡素化制度の申請では、自重欄にこの値を入力して下さい</a:t>
          </a:r>
        </a:p>
      </xdr:txBody>
    </xdr:sp>
    <xdr:clientData/>
  </xdr:twoCellAnchor>
  <xdr:twoCellAnchor>
    <xdr:from>
      <xdr:col>7</xdr:col>
      <xdr:colOff>495300</xdr:colOff>
      <xdr:row>6</xdr:row>
      <xdr:rowOff>19050</xdr:rowOff>
    </xdr:from>
    <xdr:to>
      <xdr:col>10</xdr:col>
      <xdr:colOff>664844</xdr:colOff>
      <xdr:row>11</xdr:row>
      <xdr:rowOff>38100</xdr:rowOff>
    </xdr:to>
    <xdr:sp macro="" textlink="">
      <xdr:nvSpPr>
        <xdr:cNvPr id="13" name="四角形吹き出し 12"/>
        <xdr:cNvSpPr/>
      </xdr:nvSpPr>
      <xdr:spPr>
        <a:xfrm>
          <a:off x="5143500" y="1152525"/>
          <a:ext cx="2160269" cy="914400"/>
        </a:xfrm>
        <a:prstGeom prst="wedgeRectCallout">
          <a:avLst>
            <a:gd name="adj1" fmla="val -29126"/>
            <a:gd name="adj2" fmla="val -68067"/>
          </a:avLst>
        </a:prstGeom>
        <a:solidFill>
          <a:schemeClr val="accent3">
            <a:lumMod val="75000"/>
          </a:schemeClr>
        </a:solidFill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通常の申請の際に入力している値をそのまま入力してください</a:t>
          </a:r>
          <a:endParaRPr kumimoji="1" lang="en-US" altLang="ja-JP" sz="1100"/>
        </a:p>
        <a:p>
          <a:pPr algn="l"/>
          <a:r>
            <a:rPr kumimoji="1" lang="ja-JP" altLang="en-US" sz="1100"/>
            <a:t>（軸間距離、トレーラ自重、軸重、積載物重量）</a:t>
          </a:r>
        </a:p>
      </xdr:txBody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8</xdr:col>
      <xdr:colOff>123825</xdr:colOff>
      <xdr:row>33</xdr:row>
      <xdr:rowOff>142875</xdr:rowOff>
    </xdr:to>
    <xdr:pic>
      <xdr:nvPicPr>
        <xdr:cNvPr id="1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2081" t="36923" r="44839" b="47867"/>
        <a:stretch>
          <a:fillRect/>
        </a:stretch>
      </xdr:blipFill>
      <xdr:spPr bwMode="auto">
        <a:xfrm>
          <a:off x="1905000" y="3590925"/>
          <a:ext cx="3419475" cy="2371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563880</xdr:colOff>
      <xdr:row>5</xdr:row>
      <xdr:rowOff>131444</xdr:rowOff>
    </xdr:from>
    <xdr:to>
      <xdr:col>11</xdr:col>
      <xdr:colOff>312420</xdr:colOff>
      <xdr:row>11</xdr:row>
      <xdr:rowOff>28574</xdr:rowOff>
    </xdr:to>
    <xdr:sp macro="" textlink="">
      <xdr:nvSpPr>
        <xdr:cNvPr id="2" name="四角形吹き出し 1"/>
        <xdr:cNvSpPr/>
      </xdr:nvSpPr>
      <xdr:spPr>
        <a:xfrm>
          <a:off x="5193030" y="1083944"/>
          <a:ext cx="2425065" cy="973455"/>
        </a:xfrm>
        <a:prstGeom prst="wedgeRectCallout">
          <a:avLst>
            <a:gd name="adj1" fmla="val -44444"/>
            <a:gd name="adj2" fmla="val -71933"/>
          </a:avLst>
        </a:prstGeom>
        <a:solidFill>
          <a:schemeClr val="accent3">
            <a:lumMod val="75000"/>
          </a:schemeClr>
        </a:solidFill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通常の申請の際に入力している値をそのまま入力してください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（軸間距離、トレーラ自重、軸重、積載物重量）</a:t>
          </a:r>
          <a:endParaRPr lang="ja-JP" altLang="ja-JP">
            <a:effectLst/>
          </a:endParaRPr>
        </a:p>
      </xdr:txBody>
    </xdr:sp>
    <xdr:clientData/>
  </xdr:twoCellAnchor>
  <xdr:twoCellAnchor>
    <xdr:from>
      <xdr:col>2</xdr:col>
      <xdr:colOff>59055</xdr:colOff>
      <xdr:row>14</xdr:row>
      <xdr:rowOff>142875</xdr:rowOff>
    </xdr:from>
    <xdr:to>
      <xdr:col>4</xdr:col>
      <xdr:colOff>554355</xdr:colOff>
      <xdr:row>19</xdr:row>
      <xdr:rowOff>24765</xdr:rowOff>
    </xdr:to>
    <xdr:sp macro="" textlink="">
      <xdr:nvSpPr>
        <xdr:cNvPr id="3" name="四角形吹き出し 2"/>
        <xdr:cNvSpPr/>
      </xdr:nvSpPr>
      <xdr:spPr>
        <a:xfrm>
          <a:off x="1259205" y="2705100"/>
          <a:ext cx="1866900" cy="739140"/>
        </a:xfrm>
        <a:prstGeom prst="wedgeRectCallout">
          <a:avLst>
            <a:gd name="adj1" fmla="val -21251"/>
            <a:gd name="adj2" fmla="val -91247"/>
          </a:avLst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/>
            <a:t>ETC2.0</a:t>
          </a:r>
          <a:r>
            <a:rPr kumimoji="1" lang="ja-JP" altLang="en-US" sz="1100"/>
            <a:t>簡素化制度の申請では、軸重欄にこの値を入力して下さい</a:t>
          </a:r>
        </a:p>
      </xdr:txBody>
    </xdr:sp>
    <xdr:clientData/>
  </xdr:twoCellAnchor>
  <xdr:twoCellAnchor>
    <xdr:from>
      <xdr:col>5</xdr:col>
      <xdr:colOff>360045</xdr:colOff>
      <xdr:row>14</xdr:row>
      <xdr:rowOff>137160</xdr:rowOff>
    </xdr:from>
    <xdr:to>
      <xdr:col>8</xdr:col>
      <xdr:colOff>299085</xdr:colOff>
      <xdr:row>19</xdr:row>
      <xdr:rowOff>19050</xdr:rowOff>
    </xdr:to>
    <xdr:sp macro="" textlink="">
      <xdr:nvSpPr>
        <xdr:cNvPr id="4" name="四角形吹き出し 3"/>
        <xdr:cNvSpPr/>
      </xdr:nvSpPr>
      <xdr:spPr>
        <a:xfrm>
          <a:off x="3617595" y="2699385"/>
          <a:ext cx="1929765" cy="739140"/>
        </a:xfrm>
        <a:prstGeom prst="wedgeRectCallout">
          <a:avLst>
            <a:gd name="adj1" fmla="val -21251"/>
            <a:gd name="adj2" fmla="val -91247"/>
          </a:avLst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/>
            <a:t>ETC2.0</a:t>
          </a:r>
          <a:r>
            <a:rPr kumimoji="1" lang="ja-JP" altLang="en-US" sz="1100"/>
            <a:t>簡素化制度の申請では、自重欄にこの値を入力して下さい</a:t>
          </a:r>
        </a:p>
      </xdr:txBody>
    </xdr:sp>
    <xdr:clientData/>
  </xdr:twoCellAnchor>
  <xdr:twoCellAnchor editAs="oneCell">
    <xdr:from>
      <xdr:col>3</xdr:col>
      <xdr:colOff>272143</xdr:colOff>
      <xdr:row>20</xdr:row>
      <xdr:rowOff>133350</xdr:rowOff>
    </xdr:from>
    <xdr:to>
      <xdr:col>8</xdr:col>
      <xdr:colOff>219075</xdr:colOff>
      <xdr:row>34</xdr:row>
      <xdr:rowOff>28543</xdr:rowOff>
    </xdr:to>
    <xdr:pic>
      <xdr:nvPicPr>
        <xdr:cNvPr id="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42081" t="54654" r="44839" b="30136"/>
        <a:stretch>
          <a:fillRect/>
        </a:stretch>
      </xdr:blipFill>
      <xdr:spPr bwMode="auto">
        <a:xfrm>
          <a:off x="2158093" y="3724275"/>
          <a:ext cx="3309257" cy="2295493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459105</xdr:colOff>
      <xdr:row>6</xdr:row>
      <xdr:rowOff>36194</xdr:rowOff>
    </xdr:from>
    <xdr:to>
      <xdr:col>11</xdr:col>
      <xdr:colOff>207645</xdr:colOff>
      <xdr:row>11</xdr:row>
      <xdr:rowOff>85725</xdr:rowOff>
    </xdr:to>
    <xdr:sp macro="" textlink="">
      <xdr:nvSpPr>
        <xdr:cNvPr id="2" name="四角形吹き出し 1"/>
        <xdr:cNvSpPr/>
      </xdr:nvSpPr>
      <xdr:spPr>
        <a:xfrm>
          <a:off x="5145405" y="1169669"/>
          <a:ext cx="2425065" cy="944881"/>
        </a:xfrm>
        <a:prstGeom prst="wedgeRectCallout">
          <a:avLst>
            <a:gd name="adj1" fmla="val -29126"/>
            <a:gd name="adj2" fmla="val -68067"/>
          </a:avLst>
        </a:prstGeom>
        <a:solidFill>
          <a:schemeClr val="accent3">
            <a:lumMod val="75000"/>
          </a:schemeClr>
        </a:solidFill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通常の申請の際に入力している値をそのまま入力してください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（軸間距離、トレーラ自重、軸重、積載物重量）</a:t>
          </a:r>
          <a:endParaRPr lang="ja-JP" altLang="ja-JP">
            <a:effectLst/>
          </a:endParaRPr>
        </a:p>
      </xdr:txBody>
    </xdr:sp>
    <xdr:clientData/>
  </xdr:twoCellAnchor>
  <xdr:twoCellAnchor>
    <xdr:from>
      <xdr:col>2</xdr:col>
      <xdr:colOff>87630</xdr:colOff>
      <xdr:row>14</xdr:row>
      <xdr:rowOff>161925</xdr:rowOff>
    </xdr:from>
    <xdr:to>
      <xdr:col>4</xdr:col>
      <xdr:colOff>582930</xdr:colOff>
      <xdr:row>19</xdr:row>
      <xdr:rowOff>43815</xdr:rowOff>
    </xdr:to>
    <xdr:sp macro="" textlink="">
      <xdr:nvSpPr>
        <xdr:cNvPr id="3" name="四角形吹き出し 2"/>
        <xdr:cNvSpPr/>
      </xdr:nvSpPr>
      <xdr:spPr>
        <a:xfrm>
          <a:off x="1344930" y="2724150"/>
          <a:ext cx="1866900" cy="739140"/>
        </a:xfrm>
        <a:prstGeom prst="wedgeRectCallout">
          <a:avLst>
            <a:gd name="adj1" fmla="val -21251"/>
            <a:gd name="adj2" fmla="val -91247"/>
          </a:avLst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/>
            <a:t>ETC2.0</a:t>
          </a:r>
          <a:r>
            <a:rPr kumimoji="1" lang="ja-JP" altLang="en-US" sz="1100"/>
            <a:t>簡素化制度の申請では、軸重欄にこの値を入力して下さい</a:t>
          </a:r>
        </a:p>
      </xdr:txBody>
    </xdr:sp>
    <xdr:clientData/>
  </xdr:twoCellAnchor>
  <xdr:twoCellAnchor>
    <xdr:from>
      <xdr:col>5</xdr:col>
      <xdr:colOff>426720</xdr:colOff>
      <xdr:row>14</xdr:row>
      <xdr:rowOff>165735</xdr:rowOff>
    </xdr:from>
    <xdr:to>
      <xdr:col>8</xdr:col>
      <xdr:colOff>365760</xdr:colOff>
      <xdr:row>19</xdr:row>
      <xdr:rowOff>47625</xdr:rowOff>
    </xdr:to>
    <xdr:sp macro="" textlink="">
      <xdr:nvSpPr>
        <xdr:cNvPr id="4" name="四角形吹き出し 3"/>
        <xdr:cNvSpPr/>
      </xdr:nvSpPr>
      <xdr:spPr>
        <a:xfrm>
          <a:off x="3741420" y="2727960"/>
          <a:ext cx="1929765" cy="739140"/>
        </a:xfrm>
        <a:prstGeom prst="wedgeRectCallout">
          <a:avLst>
            <a:gd name="adj1" fmla="val -21251"/>
            <a:gd name="adj2" fmla="val -91247"/>
          </a:avLst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/>
            <a:t>ETC2.0</a:t>
          </a:r>
          <a:r>
            <a:rPr kumimoji="1" lang="ja-JP" altLang="en-US" sz="1100"/>
            <a:t>簡素化制度の申請では、自重欄にこの値を入力して下さい</a:t>
          </a:r>
        </a:p>
      </xdr:txBody>
    </xdr:sp>
    <xdr:clientData/>
  </xdr:twoCellAnchor>
  <xdr:twoCellAnchor editAs="oneCell">
    <xdr:from>
      <xdr:col>3</xdr:col>
      <xdr:colOff>386443</xdr:colOff>
      <xdr:row>20</xdr:row>
      <xdr:rowOff>28575</xdr:rowOff>
    </xdr:from>
    <xdr:to>
      <xdr:col>8</xdr:col>
      <xdr:colOff>385569</xdr:colOff>
      <xdr:row>33</xdr:row>
      <xdr:rowOff>104775</xdr:rowOff>
    </xdr:to>
    <xdr:pic>
      <xdr:nvPicPr>
        <xdr:cNvPr id="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42081" t="72819" r="44839" b="12145"/>
        <a:stretch>
          <a:fillRect/>
        </a:stretch>
      </xdr:blipFill>
      <xdr:spPr bwMode="auto">
        <a:xfrm>
          <a:off x="2158093" y="3248025"/>
          <a:ext cx="3361451" cy="23050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609600</xdr:colOff>
      <xdr:row>6</xdr:row>
      <xdr:rowOff>55244</xdr:rowOff>
    </xdr:from>
    <xdr:to>
      <xdr:col>11</xdr:col>
      <xdr:colOff>483870</xdr:colOff>
      <xdr:row>12</xdr:row>
      <xdr:rowOff>104775</xdr:rowOff>
    </xdr:to>
    <xdr:sp macro="" textlink="">
      <xdr:nvSpPr>
        <xdr:cNvPr id="2" name="四角形吹き出し 1"/>
        <xdr:cNvSpPr/>
      </xdr:nvSpPr>
      <xdr:spPr>
        <a:xfrm>
          <a:off x="6029325" y="1188719"/>
          <a:ext cx="1864995" cy="1125856"/>
        </a:xfrm>
        <a:prstGeom prst="wedgeRectCallout">
          <a:avLst>
            <a:gd name="adj1" fmla="val -29126"/>
            <a:gd name="adj2" fmla="val -68067"/>
          </a:avLst>
        </a:prstGeom>
        <a:solidFill>
          <a:schemeClr val="accent3">
            <a:lumMod val="75000"/>
          </a:schemeClr>
        </a:solidFill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通常の申請の際に入力している値をそのまま入力してください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（軸間距離、トレーラ自重、軸重、積載物重量）</a:t>
          </a:r>
          <a:endParaRPr lang="ja-JP" altLang="ja-JP">
            <a:effectLst/>
          </a:endParaRPr>
        </a:p>
      </xdr:txBody>
    </xdr:sp>
    <xdr:clientData/>
  </xdr:twoCellAnchor>
  <xdr:twoCellAnchor>
    <xdr:from>
      <xdr:col>2</xdr:col>
      <xdr:colOff>1905</xdr:colOff>
      <xdr:row>14</xdr:row>
      <xdr:rowOff>152400</xdr:rowOff>
    </xdr:from>
    <xdr:to>
      <xdr:col>4</xdr:col>
      <xdr:colOff>497205</xdr:colOff>
      <xdr:row>19</xdr:row>
      <xdr:rowOff>34290</xdr:rowOff>
    </xdr:to>
    <xdr:sp macro="" textlink="">
      <xdr:nvSpPr>
        <xdr:cNvPr id="3" name="四角形吹き出し 2"/>
        <xdr:cNvSpPr/>
      </xdr:nvSpPr>
      <xdr:spPr>
        <a:xfrm>
          <a:off x="1306830" y="2714625"/>
          <a:ext cx="1866900" cy="739140"/>
        </a:xfrm>
        <a:prstGeom prst="wedgeRectCallout">
          <a:avLst>
            <a:gd name="adj1" fmla="val -21251"/>
            <a:gd name="adj2" fmla="val -91247"/>
          </a:avLst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/>
            <a:t>ETC2.0</a:t>
          </a:r>
          <a:r>
            <a:rPr kumimoji="1" lang="ja-JP" altLang="en-US" sz="1100"/>
            <a:t>簡素化制度の申請では、軸重欄にこの値を入力して下さい</a:t>
          </a:r>
        </a:p>
      </xdr:txBody>
    </xdr:sp>
    <xdr:clientData/>
  </xdr:twoCellAnchor>
  <xdr:twoCellAnchor>
    <xdr:from>
      <xdr:col>5</xdr:col>
      <xdr:colOff>426720</xdr:colOff>
      <xdr:row>15</xdr:row>
      <xdr:rowOff>22860</xdr:rowOff>
    </xdr:from>
    <xdr:to>
      <xdr:col>9</xdr:col>
      <xdr:colOff>365760</xdr:colOff>
      <xdr:row>19</xdr:row>
      <xdr:rowOff>76200</xdr:rowOff>
    </xdr:to>
    <xdr:sp macro="" textlink="">
      <xdr:nvSpPr>
        <xdr:cNvPr id="4" name="四角形吹き出し 3"/>
        <xdr:cNvSpPr/>
      </xdr:nvSpPr>
      <xdr:spPr>
        <a:xfrm>
          <a:off x="3789045" y="2756535"/>
          <a:ext cx="2615565" cy="739140"/>
        </a:xfrm>
        <a:prstGeom prst="wedgeRectCallout">
          <a:avLst>
            <a:gd name="adj1" fmla="val -5592"/>
            <a:gd name="adj2" fmla="val -92536"/>
          </a:avLst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/>
            <a:t>ETC2.0</a:t>
          </a:r>
          <a:r>
            <a:rPr kumimoji="1" lang="ja-JP" altLang="en-US" sz="1100"/>
            <a:t>簡素化制度の申請では、自重欄にこの値を入力して下さい</a:t>
          </a:r>
        </a:p>
      </xdr:txBody>
    </xdr:sp>
    <xdr:clientData/>
  </xdr:twoCellAnchor>
  <xdr:twoCellAnchor editAs="oneCell">
    <xdr:from>
      <xdr:col>3</xdr:col>
      <xdr:colOff>408214</xdr:colOff>
      <xdr:row>19</xdr:row>
      <xdr:rowOff>126546</xdr:rowOff>
    </xdr:from>
    <xdr:to>
      <xdr:col>8</xdr:col>
      <xdr:colOff>364147</xdr:colOff>
      <xdr:row>34</xdr:row>
      <xdr:rowOff>38100</xdr:rowOff>
    </xdr:to>
    <xdr:pic>
      <xdr:nvPicPr>
        <xdr:cNvPr id="9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42081" t="19632" r="44764" b="64266"/>
        <a:stretch>
          <a:fillRect/>
        </a:stretch>
      </xdr:blipFill>
      <xdr:spPr bwMode="auto">
        <a:xfrm>
          <a:off x="2179864" y="3174546"/>
          <a:ext cx="3384933" cy="2483304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544830</xdr:colOff>
      <xdr:row>6</xdr:row>
      <xdr:rowOff>55245</xdr:rowOff>
    </xdr:from>
    <xdr:to>
      <xdr:col>12</xdr:col>
      <xdr:colOff>293370</xdr:colOff>
      <xdr:row>12</xdr:row>
      <xdr:rowOff>19050</xdr:rowOff>
    </xdr:to>
    <xdr:sp macro="" textlink="">
      <xdr:nvSpPr>
        <xdr:cNvPr id="2" name="四角形吹き出し 1"/>
        <xdr:cNvSpPr/>
      </xdr:nvSpPr>
      <xdr:spPr>
        <a:xfrm>
          <a:off x="5916930" y="1188720"/>
          <a:ext cx="2425065" cy="1040130"/>
        </a:xfrm>
        <a:prstGeom prst="wedgeRectCallout">
          <a:avLst>
            <a:gd name="adj1" fmla="val -29126"/>
            <a:gd name="adj2" fmla="val -68067"/>
          </a:avLst>
        </a:prstGeom>
        <a:solidFill>
          <a:schemeClr val="accent3">
            <a:lumMod val="75000"/>
          </a:schemeClr>
        </a:solidFill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通常の申請の際に入力している値をそのまま入力してください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（軸間距離、トレーラ自重、軸重、積載物重量）</a:t>
          </a:r>
          <a:endParaRPr lang="ja-JP" altLang="ja-JP">
            <a:effectLst/>
          </a:endParaRPr>
        </a:p>
      </xdr:txBody>
    </xdr:sp>
    <xdr:clientData/>
  </xdr:twoCellAnchor>
  <xdr:twoCellAnchor>
    <xdr:from>
      <xdr:col>2</xdr:col>
      <xdr:colOff>59055</xdr:colOff>
      <xdr:row>14</xdr:row>
      <xdr:rowOff>133350</xdr:rowOff>
    </xdr:from>
    <xdr:to>
      <xdr:col>4</xdr:col>
      <xdr:colOff>554355</xdr:colOff>
      <xdr:row>19</xdr:row>
      <xdr:rowOff>15240</xdr:rowOff>
    </xdr:to>
    <xdr:sp macro="" textlink="">
      <xdr:nvSpPr>
        <xdr:cNvPr id="3" name="四角形吹き出し 2"/>
        <xdr:cNvSpPr/>
      </xdr:nvSpPr>
      <xdr:spPr>
        <a:xfrm>
          <a:off x="1316355" y="2695575"/>
          <a:ext cx="1866900" cy="739140"/>
        </a:xfrm>
        <a:prstGeom prst="wedgeRectCallout">
          <a:avLst>
            <a:gd name="adj1" fmla="val -21251"/>
            <a:gd name="adj2" fmla="val -91247"/>
          </a:avLst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/>
            <a:t>ETC2.0</a:t>
          </a:r>
          <a:r>
            <a:rPr kumimoji="1" lang="ja-JP" altLang="en-US" sz="1100"/>
            <a:t>簡素化制度の申請では、軸重欄にこの値を入力して下さい</a:t>
          </a:r>
        </a:p>
      </xdr:txBody>
    </xdr:sp>
    <xdr:clientData/>
  </xdr:twoCellAnchor>
  <xdr:twoCellAnchor>
    <xdr:from>
      <xdr:col>5</xdr:col>
      <xdr:colOff>474345</xdr:colOff>
      <xdr:row>15</xdr:row>
      <xdr:rowOff>3810</xdr:rowOff>
    </xdr:from>
    <xdr:to>
      <xdr:col>9</xdr:col>
      <xdr:colOff>413385</xdr:colOff>
      <xdr:row>19</xdr:row>
      <xdr:rowOff>57150</xdr:rowOff>
    </xdr:to>
    <xdr:sp macro="" textlink="">
      <xdr:nvSpPr>
        <xdr:cNvPr id="4" name="四角形吹き出し 3"/>
        <xdr:cNvSpPr/>
      </xdr:nvSpPr>
      <xdr:spPr>
        <a:xfrm>
          <a:off x="3789045" y="2737485"/>
          <a:ext cx="2615565" cy="739140"/>
        </a:xfrm>
        <a:prstGeom prst="wedgeRectCallout">
          <a:avLst>
            <a:gd name="adj1" fmla="val -8505"/>
            <a:gd name="adj2" fmla="val -92536"/>
          </a:avLst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/>
            <a:t>ETC2.0</a:t>
          </a:r>
          <a:r>
            <a:rPr kumimoji="1" lang="ja-JP" altLang="en-US" sz="1100"/>
            <a:t>簡素化制度の申請では、自重欄にこの値を入力して下さい</a:t>
          </a:r>
        </a:p>
      </xdr:txBody>
    </xdr:sp>
    <xdr:clientData/>
  </xdr:twoCellAnchor>
  <xdr:twoCellAnchor editAs="oneCell">
    <xdr:from>
      <xdr:col>3</xdr:col>
      <xdr:colOff>589189</xdr:colOff>
      <xdr:row>19</xdr:row>
      <xdr:rowOff>133349</xdr:rowOff>
    </xdr:from>
    <xdr:to>
      <xdr:col>8</xdr:col>
      <xdr:colOff>428625</xdr:colOff>
      <xdr:row>34</xdr:row>
      <xdr:rowOff>14771</xdr:rowOff>
    </xdr:to>
    <xdr:pic>
      <xdr:nvPicPr>
        <xdr:cNvPr id="6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42081" t="45792" r="44764" b="37734"/>
        <a:stretch>
          <a:fillRect/>
        </a:stretch>
      </xdr:blipFill>
      <xdr:spPr bwMode="auto">
        <a:xfrm>
          <a:off x="2360839" y="3181349"/>
          <a:ext cx="3268436" cy="2453172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544830</xdr:colOff>
      <xdr:row>6</xdr:row>
      <xdr:rowOff>45719</xdr:rowOff>
    </xdr:from>
    <xdr:to>
      <xdr:col>12</xdr:col>
      <xdr:colOff>293370</xdr:colOff>
      <xdr:row>11</xdr:row>
      <xdr:rowOff>180974</xdr:rowOff>
    </xdr:to>
    <xdr:sp macro="" textlink="">
      <xdr:nvSpPr>
        <xdr:cNvPr id="2" name="四角形吹き出し 1"/>
        <xdr:cNvSpPr/>
      </xdr:nvSpPr>
      <xdr:spPr>
        <a:xfrm>
          <a:off x="5935980" y="1179194"/>
          <a:ext cx="2425065" cy="1030605"/>
        </a:xfrm>
        <a:prstGeom prst="wedgeRectCallout">
          <a:avLst>
            <a:gd name="adj1" fmla="val -44444"/>
            <a:gd name="adj2" fmla="val -78376"/>
          </a:avLst>
        </a:prstGeom>
        <a:solidFill>
          <a:schemeClr val="accent3">
            <a:lumMod val="75000"/>
          </a:schemeClr>
        </a:solidFill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通常の申請の際に入力している値をそのまま入力してください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（軸間距離、トレーラ自重、軸重、積載物重量）</a:t>
          </a:r>
          <a:endParaRPr lang="ja-JP" altLang="ja-JP">
            <a:effectLst/>
          </a:endParaRPr>
        </a:p>
      </xdr:txBody>
    </xdr:sp>
    <xdr:clientData/>
  </xdr:twoCellAnchor>
  <xdr:twoCellAnchor>
    <xdr:from>
      <xdr:col>2</xdr:col>
      <xdr:colOff>30480</xdr:colOff>
      <xdr:row>14</xdr:row>
      <xdr:rowOff>161925</xdr:rowOff>
    </xdr:from>
    <xdr:to>
      <xdr:col>4</xdr:col>
      <xdr:colOff>525780</xdr:colOff>
      <xdr:row>19</xdr:row>
      <xdr:rowOff>43815</xdr:rowOff>
    </xdr:to>
    <xdr:sp macro="" textlink="">
      <xdr:nvSpPr>
        <xdr:cNvPr id="3" name="四角形吹き出し 2"/>
        <xdr:cNvSpPr/>
      </xdr:nvSpPr>
      <xdr:spPr>
        <a:xfrm>
          <a:off x="1268730" y="2724150"/>
          <a:ext cx="1905000" cy="739140"/>
        </a:xfrm>
        <a:prstGeom prst="wedgeRectCallout">
          <a:avLst>
            <a:gd name="adj1" fmla="val -21251"/>
            <a:gd name="adj2" fmla="val -91247"/>
          </a:avLst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/>
            <a:t>ETC2.0</a:t>
          </a:r>
          <a:r>
            <a:rPr kumimoji="1" lang="ja-JP" altLang="en-US" sz="1100"/>
            <a:t>簡素化制度の申請では、軸重欄にこの値を入力して下さい</a:t>
          </a:r>
        </a:p>
      </xdr:txBody>
    </xdr:sp>
    <xdr:clientData/>
  </xdr:twoCellAnchor>
  <xdr:twoCellAnchor>
    <xdr:from>
      <xdr:col>5</xdr:col>
      <xdr:colOff>426720</xdr:colOff>
      <xdr:row>15</xdr:row>
      <xdr:rowOff>51435</xdr:rowOff>
    </xdr:from>
    <xdr:to>
      <xdr:col>9</xdr:col>
      <xdr:colOff>365760</xdr:colOff>
      <xdr:row>19</xdr:row>
      <xdr:rowOff>104775</xdr:rowOff>
    </xdr:to>
    <xdr:sp macro="" textlink="">
      <xdr:nvSpPr>
        <xdr:cNvPr id="4" name="四角形吹き出し 3"/>
        <xdr:cNvSpPr/>
      </xdr:nvSpPr>
      <xdr:spPr>
        <a:xfrm>
          <a:off x="3722370" y="2775585"/>
          <a:ext cx="2615565" cy="739140"/>
        </a:xfrm>
        <a:prstGeom prst="wedgeRectCallout">
          <a:avLst>
            <a:gd name="adj1" fmla="val -4864"/>
            <a:gd name="adj2" fmla="val -93824"/>
          </a:avLst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/>
            <a:t>ETC2.0</a:t>
          </a:r>
          <a:r>
            <a:rPr kumimoji="1" lang="ja-JP" altLang="en-US" sz="1100"/>
            <a:t>簡素化制度の申請では、自重欄にこの値を入力して下さい</a:t>
          </a:r>
        </a:p>
      </xdr:txBody>
    </xdr:sp>
    <xdr:clientData/>
  </xdr:twoCellAnchor>
  <xdr:twoCellAnchor editAs="oneCell">
    <xdr:from>
      <xdr:col>3</xdr:col>
      <xdr:colOff>617764</xdr:colOff>
      <xdr:row>20</xdr:row>
      <xdr:rowOff>114299</xdr:rowOff>
    </xdr:from>
    <xdr:to>
      <xdr:col>8</xdr:col>
      <xdr:colOff>371475</xdr:colOff>
      <xdr:row>33</xdr:row>
      <xdr:rowOff>68404</xdr:rowOff>
    </xdr:to>
    <xdr:pic>
      <xdr:nvPicPr>
        <xdr:cNvPr id="6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42081" t="71891" r="44764" b="13233"/>
        <a:stretch>
          <a:fillRect/>
        </a:stretch>
      </xdr:blipFill>
      <xdr:spPr bwMode="auto">
        <a:xfrm>
          <a:off x="2389414" y="3333749"/>
          <a:ext cx="3220811" cy="218295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192405</xdr:colOff>
      <xdr:row>6</xdr:row>
      <xdr:rowOff>38101</xdr:rowOff>
    </xdr:from>
    <xdr:to>
      <xdr:col>11</xdr:col>
      <xdr:colOff>560070</xdr:colOff>
      <xdr:row>12</xdr:row>
      <xdr:rowOff>152400</xdr:rowOff>
    </xdr:to>
    <xdr:sp macro="" textlink="">
      <xdr:nvSpPr>
        <xdr:cNvPr id="2" name="四角形吹き出し 1"/>
        <xdr:cNvSpPr/>
      </xdr:nvSpPr>
      <xdr:spPr>
        <a:xfrm>
          <a:off x="6278880" y="1171576"/>
          <a:ext cx="1739265" cy="1190624"/>
        </a:xfrm>
        <a:prstGeom prst="wedgeRectCallout">
          <a:avLst>
            <a:gd name="adj1" fmla="val -29126"/>
            <a:gd name="adj2" fmla="val -68067"/>
          </a:avLst>
        </a:prstGeom>
        <a:solidFill>
          <a:schemeClr val="accent3">
            <a:lumMod val="75000"/>
          </a:schemeClr>
        </a:solidFill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通常の申請の際に入力している値をそのまま入力してください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（軸間距離、トレーラ自重、軸重、積載物重量）</a:t>
          </a:r>
          <a:endParaRPr lang="ja-JP" altLang="ja-JP">
            <a:effectLst/>
          </a:endParaRPr>
        </a:p>
      </xdr:txBody>
    </xdr:sp>
    <xdr:clientData/>
  </xdr:twoCellAnchor>
  <xdr:twoCellAnchor>
    <xdr:from>
      <xdr:col>2</xdr:col>
      <xdr:colOff>40005</xdr:colOff>
      <xdr:row>15</xdr:row>
      <xdr:rowOff>9525</xdr:rowOff>
    </xdr:from>
    <xdr:to>
      <xdr:col>4</xdr:col>
      <xdr:colOff>535305</xdr:colOff>
      <xdr:row>19</xdr:row>
      <xdr:rowOff>62865</xdr:rowOff>
    </xdr:to>
    <xdr:sp macro="" textlink="">
      <xdr:nvSpPr>
        <xdr:cNvPr id="3" name="四角形吹き出し 2"/>
        <xdr:cNvSpPr/>
      </xdr:nvSpPr>
      <xdr:spPr>
        <a:xfrm>
          <a:off x="1392555" y="2743200"/>
          <a:ext cx="1866900" cy="739140"/>
        </a:xfrm>
        <a:prstGeom prst="wedgeRectCallout">
          <a:avLst>
            <a:gd name="adj1" fmla="val -21251"/>
            <a:gd name="adj2" fmla="val -91247"/>
          </a:avLst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/>
            <a:t>ETC2.0</a:t>
          </a:r>
          <a:r>
            <a:rPr kumimoji="1" lang="ja-JP" altLang="en-US" sz="1100"/>
            <a:t>簡素化制度の申請では、軸重欄にこの値を入力して下さい</a:t>
          </a:r>
        </a:p>
      </xdr:txBody>
    </xdr:sp>
    <xdr:clientData/>
  </xdr:twoCellAnchor>
  <xdr:twoCellAnchor>
    <xdr:from>
      <xdr:col>5</xdr:col>
      <xdr:colOff>417195</xdr:colOff>
      <xdr:row>15</xdr:row>
      <xdr:rowOff>51435</xdr:rowOff>
    </xdr:from>
    <xdr:to>
      <xdr:col>9</xdr:col>
      <xdr:colOff>356235</xdr:colOff>
      <xdr:row>19</xdr:row>
      <xdr:rowOff>104775</xdr:rowOff>
    </xdr:to>
    <xdr:sp macro="" textlink="">
      <xdr:nvSpPr>
        <xdr:cNvPr id="4" name="四角形吹き出し 3"/>
        <xdr:cNvSpPr/>
      </xdr:nvSpPr>
      <xdr:spPr>
        <a:xfrm>
          <a:off x="3827145" y="2785110"/>
          <a:ext cx="2615565" cy="739140"/>
        </a:xfrm>
        <a:prstGeom prst="wedgeRectCallout">
          <a:avLst>
            <a:gd name="adj1" fmla="val 22813"/>
            <a:gd name="adj2" fmla="val -96402"/>
          </a:avLst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/>
            <a:t>ETC2.0</a:t>
          </a:r>
          <a:r>
            <a:rPr kumimoji="1" lang="ja-JP" altLang="en-US" sz="1100"/>
            <a:t>簡素化制度の申請では、自重欄にこの値を入力して下さい</a:t>
          </a:r>
        </a:p>
      </xdr:txBody>
    </xdr:sp>
    <xdr:clientData/>
  </xdr:twoCellAnchor>
  <xdr:twoCellAnchor editAs="oneCell">
    <xdr:from>
      <xdr:col>3</xdr:col>
      <xdr:colOff>342581</xdr:colOff>
      <xdr:row>19</xdr:row>
      <xdr:rowOff>112061</xdr:rowOff>
    </xdr:from>
    <xdr:to>
      <xdr:col>8</xdr:col>
      <xdr:colOff>359126</xdr:colOff>
      <xdr:row>34</xdr:row>
      <xdr:rowOff>1</xdr:rowOff>
    </xdr:to>
    <xdr:pic>
      <xdr:nvPicPr>
        <xdr:cNvPr id="8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42056" t="19768" r="44636" b="64388"/>
        <a:stretch>
          <a:fillRect/>
        </a:stretch>
      </xdr:blipFill>
      <xdr:spPr bwMode="auto">
        <a:xfrm>
          <a:off x="2113110" y="3115237"/>
          <a:ext cx="3434340" cy="2409264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201"/>
  <sheetViews>
    <sheetView tabSelected="1" zoomScaleNormal="100" workbookViewId="0"/>
  </sheetViews>
  <sheetFormatPr defaultRowHeight="13.5" x14ac:dyDescent="0.15"/>
  <sheetData>
    <row r="2" spans="2:3" ht="21" x14ac:dyDescent="0.15">
      <c r="B2" s="76" t="s">
        <v>58</v>
      </c>
    </row>
    <row r="4" spans="2:3" x14ac:dyDescent="0.15">
      <c r="C4" t="s">
        <v>47</v>
      </c>
    </row>
    <row r="5" spans="2:3" x14ac:dyDescent="0.15">
      <c r="C5" t="s">
        <v>57</v>
      </c>
    </row>
    <row r="6" spans="2:3" x14ac:dyDescent="0.15">
      <c r="C6" t="s">
        <v>48</v>
      </c>
    </row>
    <row r="12" spans="2:3" x14ac:dyDescent="0.15">
      <c r="C12" t="s">
        <v>55</v>
      </c>
    </row>
    <row r="13" spans="2:3" x14ac:dyDescent="0.15">
      <c r="C13" t="s">
        <v>49</v>
      </c>
    </row>
    <row r="16" spans="2:3" x14ac:dyDescent="0.15">
      <c r="B16" t="s">
        <v>50</v>
      </c>
    </row>
    <row r="49" spans="2:2" x14ac:dyDescent="0.15">
      <c r="B49" t="s">
        <v>51</v>
      </c>
    </row>
    <row r="143" spans="2:2" x14ac:dyDescent="0.15">
      <c r="B143" t="s">
        <v>52</v>
      </c>
    </row>
    <row r="168" spans="2:2" x14ac:dyDescent="0.15">
      <c r="B168" t="s">
        <v>56</v>
      </c>
    </row>
    <row r="200" spans="2:2" x14ac:dyDescent="0.15">
      <c r="B200" t="s">
        <v>54</v>
      </c>
    </row>
    <row r="201" spans="2:2" x14ac:dyDescent="0.15">
      <c r="B201" t="s">
        <v>53</v>
      </c>
    </row>
  </sheetData>
  <phoneticPr fontId="2"/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"/>
  <sheetViews>
    <sheetView zoomScaleNormal="100" workbookViewId="0">
      <selection sqref="A1:M1"/>
    </sheetView>
  </sheetViews>
  <sheetFormatPr defaultRowHeight="13.5" x14ac:dyDescent="0.15"/>
  <cols>
    <col min="1" max="1" width="11" bestFit="1" customWidth="1"/>
    <col min="2" max="2" width="5.5" customWidth="1"/>
    <col min="9" max="9" width="8.125" customWidth="1"/>
  </cols>
  <sheetData>
    <row r="1" spans="1:13" ht="19.5" thickBot="1" x14ac:dyDescent="0.2">
      <c r="A1" s="77" t="s">
        <v>26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9"/>
    </row>
    <row r="2" spans="1:13" x14ac:dyDescent="0.15">
      <c r="A2" s="6" t="s">
        <v>10</v>
      </c>
      <c r="B2" s="7"/>
      <c r="C2" s="8"/>
      <c r="D2" s="8"/>
      <c r="E2" s="8"/>
      <c r="F2" s="8"/>
      <c r="G2" s="8"/>
      <c r="H2" s="8"/>
      <c r="I2" s="8"/>
      <c r="J2" s="8"/>
      <c r="K2" s="8"/>
      <c r="L2" s="8"/>
      <c r="M2" s="9"/>
    </row>
    <row r="3" spans="1:13" x14ac:dyDescent="0.15">
      <c r="A3" s="10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</row>
    <row r="4" spans="1:13" ht="14.25" thickBot="1" x14ac:dyDescent="0.2">
      <c r="A4" s="80" t="s">
        <v>9</v>
      </c>
      <c r="B4" s="11"/>
      <c r="C4" s="13" t="s">
        <v>0</v>
      </c>
      <c r="D4" s="13" t="s">
        <v>1</v>
      </c>
      <c r="E4" s="13" t="s">
        <v>2</v>
      </c>
      <c r="F4" s="13" t="s">
        <v>3</v>
      </c>
      <c r="G4" s="13" t="s">
        <v>8</v>
      </c>
      <c r="H4" s="13" t="s">
        <v>11</v>
      </c>
      <c r="I4" s="13" t="s">
        <v>12</v>
      </c>
      <c r="J4" s="13" t="s">
        <v>14</v>
      </c>
      <c r="K4" s="13" t="s">
        <v>15</v>
      </c>
      <c r="L4" s="13" t="s">
        <v>17</v>
      </c>
      <c r="M4" s="12"/>
    </row>
    <row r="5" spans="1:13" ht="14.25" thickBot="1" x14ac:dyDescent="0.2">
      <c r="A5" s="80"/>
      <c r="B5" s="11"/>
      <c r="C5" s="19">
        <v>100</v>
      </c>
      <c r="D5" s="25"/>
      <c r="E5" s="25">
        <v>100</v>
      </c>
      <c r="F5" s="25"/>
      <c r="G5" s="25">
        <v>100</v>
      </c>
      <c r="H5" s="25">
        <v>100</v>
      </c>
      <c r="I5" s="25">
        <v>100</v>
      </c>
      <c r="J5" s="25">
        <v>100</v>
      </c>
      <c r="K5" s="30">
        <v>100</v>
      </c>
      <c r="L5" s="26">
        <v>100</v>
      </c>
      <c r="M5" s="12"/>
    </row>
    <row r="6" spans="1:13" ht="14.25" thickBot="1" x14ac:dyDescent="0.2">
      <c r="A6" s="10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2"/>
    </row>
    <row r="7" spans="1:13" ht="14.25" thickBot="1" x14ac:dyDescent="0.2">
      <c r="A7" s="41" t="s">
        <v>28</v>
      </c>
      <c r="C7" s="35"/>
      <c r="E7" s="42" t="s">
        <v>29</v>
      </c>
      <c r="F7" s="43">
        <f>C7-F10-G10-H10</f>
        <v>0</v>
      </c>
      <c r="G7" s="11"/>
      <c r="H7" s="11"/>
      <c r="I7" s="11"/>
      <c r="J7" s="11">
        <f>ROUND((C5-L5)/C5*F7,2)</f>
        <v>0</v>
      </c>
      <c r="K7" s="75"/>
      <c r="L7" s="11"/>
      <c r="M7" s="12"/>
    </row>
    <row r="8" spans="1:13" x14ac:dyDescent="0.15">
      <c r="A8" s="10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2"/>
    </row>
    <row r="9" spans="1:13" ht="14.25" thickBot="1" x14ac:dyDescent="0.2">
      <c r="A9" s="10"/>
      <c r="B9" s="11"/>
      <c r="C9" s="13" t="s">
        <v>4</v>
      </c>
      <c r="D9" s="13" t="s">
        <v>5</v>
      </c>
      <c r="E9" s="13" t="s">
        <v>6</v>
      </c>
      <c r="F9" s="13" t="s">
        <v>13</v>
      </c>
      <c r="G9" s="13" t="s">
        <v>16</v>
      </c>
      <c r="H9" s="13" t="s">
        <v>18</v>
      </c>
      <c r="I9" s="13" t="s">
        <v>7</v>
      </c>
      <c r="J9" s="11"/>
      <c r="K9" s="11"/>
      <c r="L9" s="11"/>
      <c r="M9" s="12"/>
    </row>
    <row r="10" spans="1:13" ht="14.25" thickBot="1" x14ac:dyDescent="0.2">
      <c r="A10" s="10" t="s">
        <v>35</v>
      </c>
      <c r="B10" s="11"/>
      <c r="C10" s="21"/>
      <c r="D10" s="22"/>
      <c r="E10" s="27"/>
      <c r="F10" s="37"/>
      <c r="G10" s="37"/>
      <c r="H10" s="39"/>
      <c r="I10" s="14">
        <f>SUM(C10:H10)</f>
        <v>0</v>
      </c>
      <c r="J10" s="11"/>
      <c r="K10" s="11"/>
      <c r="L10" s="11"/>
      <c r="M10" s="12"/>
    </row>
    <row r="11" spans="1:13" ht="14.25" thickBot="1" x14ac:dyDescent="0.2">
      <c r="A11" s="10" t="s">
        <v>36</v>
      </c>
      <c r="B11" s="11"/>
      <c r="C11" s="74">
        <f>ROUND((L5/C5)*((G5-H5)/G5)*(I11-F11-G11-H11),2)</f>
        <v>0</v>
      </c>
      <c r="D11" s="14">
        <f>ROUND((L5/C5)*(H5/G5)*(I11-F11-G11-H11),2)</f>
        <v>0</v>
      </c>
      <c r="E11" s="14">
        <f>(I11-F11-G11-H11)-C11-D11</f>
        <v>0</v>
      </c>
      <c r="F11" s="14">
        <f>ROUND(((K5-F5)/(3*K5))*I11,2)</f>
        <v>0</v>
      </c>
      <c r="G11" s="14">
        <f>F11</f>
        <v>0</v>
      </c>
      <c r="H11" s="14">
        <f>F11</f>
        <v>0</v>
      </c>
      <c r="I11" s="23"/>
      <c r="J11" s="11"/>
      <c r="K11" s="11"/>
      <c r="L11" s="11"/>
      <c r="M11" s="12"/>
    </row>
    <row r="12" spans="1:13" ht="14.25" thickBot="1" x14ac:dyDescent="0.2">
      <c r="A12" s="10" t="s">
        <v>37</v>
      </c>
      <c r="B12" s="11"/>
      <c r="C12" s="1">
        <f>C10+C11+((F7-J7)*((G5-H5)/G5))</f>
        <v>0</v>
      </c>
      <c r="D12" s="2">
        <f>D10+D11+((F7-J7)*(H5/G5))</f>
        <v>0</v>
      </c>
      <c r="E12" s="55">
        <f>E10+E11+J7-0.01</f>
        <v>-0.01</v>
      </c>
      <c r="F12" s="71"/>
      <c r="G12" s="61"/>
      <c r="H12" s="62"/>
      <c r="I12" s="5">
        <f>SUM(C12:H12)</f>
        <v>-0.01</v>
      </c>
      <c r="J12" s="11"/>
      <c r="K12" s="11"/>
      <c r="L12" s="11"/>
      <c r="M12" s="12"/>
    </row>
    <row r="13" spans="1:13" ht="14.25" thickBot="1" x14ac:dyDescent="0.2">
      <c r="A13" s="10" t="s">
        <v>38</v>
      </c>
      <c r="B13" s="11"/>
      <c r="C13" s="63"/>
      <c r="D13" s="64"/>
      <c r="E13" s="70"/>
      <c r="F13" s="69">
        <f>F10+F11</f>
        <v>0</v>
      </c>
      <c r="G13" s="4">
        <f>G10+G11</f>
        <v>0</v>
      </c>
      <c r="H13" s="4">
        <f>H10+H11</f>
        <v>0</v>
      </c>
      <c r="I13" s="5">
        <f>SUM(C13:H13)+0.01</f>
        <v>0.01</v>
      </c>
      <c r="J13" s="11"/>
      <c r="K13" s="11"/>
      <c r="L13" s="11"/>
      <c r="M13" s="12"/>
    </row>
    <row r="14" spans="1:13" x14ac:dyDescent="0.15">
      <c r="A14" s="10"/>
      <c r="B14" s="11"/>
      <c r="C14" s="11"/>
      <c r="D14" s="11"/>
      <c r="E14" s="11"/>
      <c r="F14" s="11"/>
      <c r="G14" s="11"/>
      <c r="H14" s="11"/>
      <c r="I14" s="11"/>
      <c r="J14" s="3"/>
      <c r="K14" s="11"/>
      <c r="L14" s="11"/>
      <c r="M14" s="12"/>
    </row>
    <row r="15" spans="1:13" x14ac:dyDescent="0.15">
      <c r="A15" s="10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2"/>
    </row>
    <row r="16" spans="1:13" x14ac:dyDescent="0.15">
      <c r="A16" s="10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2"/>
    </row>
    <row r="17" spans="1:13" x14ac:dyDescent="0.15">
      <c r="A17" s="10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2"/>
    </row>
    <row r="18" spans="1:13" x14ac:dyDescent="0.15">
      <c r="A18" s="10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2"/>
    </row>
    <row r="19" spans="1:13" x14ac:dyDescent="0.15">
      <c r="A19" s="10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2"/>
    </row>
    <row r="20" spans="1:13" x14ac:dyDescent="0.15">
      <c r="A20" s="10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2"/>
    </row>
    <row r="21" spans="1:13" x14ac:dyDescent="0.15">
      <c r="A21" s="10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2"/>
    </row>
    <row r="22" spans="1:13" x14ac:dyDescent="0.15">
      <c r="A22" s="10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2"/>
    </row>
    <row r="23" spans="1:13" x14ac:dyDescent="0.15">
      <c r="A23" s="10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2"/>
    </row>
    <row r="24" spans="1:13" x14ac:dyDescent="0.15">
      <c r="A24" s="10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2"/>
    </row>
    <row r="25" spans="1:13" x14ac:dyDescent="0.15">
      <c r="A25" s="10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2"/>
    </row>
    <row r="26" spans="1:13" x14ac:dyDescent="0.15">
      <c r="A26" s="10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2"/>
    </row>
    <row r="27" spans="1:13" x14ac:dyDescent="0.15">
      <c r="A27" s="10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2"/>
    </row>
    <row r="28" spans="1:13" x14ac:dyDescent="0.15">
      <c r="A28" s="10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2"/>
    </row>
    <row r="29" spans="1:13" x14ac:dyDescent="0.15">
      <c r="A29" s="10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2"/>
    </row>
    <row r="30" spans="1:13" x14ac:dyDescent="0.15">
      <c r="A30" s="10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2"/>
    </row>
    <row r="31" spans="1:13" x14ac:dyDescent="0.15">
      <c r="A31" s="10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2"/>
    </row>
    <row r="32" spans="1:13" x14ac:dyDescent="0.15">
      <c r="A32" s="10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2"/>
    </row>
    <row r="33" spans="1:13" x14ac:dyDescent="0.15">
      <c r="A33" s="10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2"/>
    </row>
    <row r="34" spans="1:13" x14ac:dyDescent="0.15">
      <c r="A34" s="10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2"/>
    </row>
    <row r="35" spans="1:13" ht="14.25" thickBot="1" x14ac:dyDescent="0.2">
      <c r="A35" s="16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8"/>
    </row>
  </sheetData>
  <mergeCells count="2">
    <mergeCell ref="A1:M1"/>
    <mergeCell ref="A4:A5"/>
  </mergeCells>
  <phoneticPr fontId="2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zoomScaleNormal="100" workbookViewId="0">
      <selection sqref="A1:L1"/>
    </sheetView>
  </sheetViews>
  <sheetFormatPr defaultRowHeight="13.5" x14ac:dyDescent="0.15"/>
  <cols>
    <col min="1" max="1" width="11" customWidth="1"/>
    <col min="2" max="2" width="5.625" customWidth="1"/>
    <col min="8" max="8" width="8.125" customWidth="1"/>
  </cols>
  <sheetData>
    <row r="1" spans="1:12" ht="19.5" thickBot="1" x14ac:dyDescent="0.2">
      <c r="A1" s="77" t="s">
        <v>19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9"/>
    </row>
    <row r="2" spans="1:12" x14ac:dyDescent="0.15">
      <c r="A2" s="6" t="s">
        <v>10</v>
      </c>
      <c r="B2" s="7"/>
      <c r="C2" s="8"/>
      <c r="D2" s="8"/>
      <c r="E2" s="8"/>
      <c r="F2" s="8"/>
      <c r="G2" s="8"/>
      <c r="H2" s="8"/>
      <c r="I2" s="8"/>
      <c r="J2" s="8"/>
      <c r="K2" s="8"/>
      <c r="L2" s="9"/>
    </row>
    <row r="3" spans="1:12" x14ac:dyDescent="0.15">
      <c r="A3" s="10"/>
      <c r="B3" s="11"/>
      <c r="C3" s="11"/>
      <c r="D3" s="11"/>
      <c r="E3" s="11"/>
      <c r="F3" s="11"/>
      <c r="G3" s="11"/>
      <c r="H3" s="11"/>
      <c r="I3" s="11"/>
      <c r="J3" s="11"/>
      <c r="K3" s="11"/>
      <c r="L3" s="12"/>
    </row>
    <row r="4" spans="1:12" ht="14.25" thickBot="1" x14ac:dyDescent="0.2">
      <c r="A4" s="80" t="s">
        <v>9</v>
      </c>
      <c r="B4" s="11"/>
      <c r="C4" s="13" t="s">
        <v>0</v>
      </c>
      <c r="D4" s="13" t="s">
        <v>1</v>
      </c>
      <c r="E4" s="13" t="s">
        <v>2</v>
      </c>
      <c r="F4" s="13" t="s">
        <v>3</v>
      </c>
      <c r="G4" s="29"/>
      <c r="H4" s="29"/>
      <c r="I4" s="29"/>
      <c r="J4" s="11"/>
      <c r="K4" s="11"/>
      <c r="L4" s="12"/>
    </row>
    <row r="5" spans="1:12" ht="14.25" thickBot="1" x14ac:dyDescent="0.2">
      <c r="A5" s="80"/>
      <c r="B5" s="11"/>
      <c r="C5" s="19">
        <v>100</v>
      </c>
      <c r="D5" s="25"/>
      <c r="E5" s="25">
        <v>100</v>
      </c>
      <c r="F5" s="26"/>
      <c r="G5" s="31"/>
      <c r="H5" s="31"/>
      <c r="I5" s="31"/>
      <c r="J5" s="11"/>
      <c r="K5" s="11"/>
      <c r="L5" s="12"/>
    </row>
    <row r="6" spans="1:12" ht="14.25" thickBot="1" x14ac:dyDescent="0.2">
      <c r="A6" s="10"/>
      <c r="B6" s="11"/>
      <c r="C6" s="11"/>
      <c r="D6" s="11"/>
      <c r="E6" s="11"/>
      <c r="F6" s="11"/>
      <c r="G6" s="11"/>
      <c r="H6" s="11"/>
      <c r="I6" s="11"/>
      <c r="J6" s="11"/>
      <c r="K6" s="11"/>
      <c r="L6" s="12"/>
    </row>
    <row r="7" spans="1:12" ht="14.25" thickBot="1" x14ac:dyDescent="0.2">
      <c r="A7" s="41" t="s">
        <v>28</v>
      </c>
      <c r="C7" s="35"/>
      <c r="E7" s="42" t="s">
        <v>29</v>
      </c>
      <c r="F7" s="43">
        <f>C7-E10</f>
        <v>0</v>
      </c>
      <c r="G7" s="11"/>
      <c r="H7" s="11"/>
      <c r="I7" s="11"/>
      <c r="J7" s="11">
        <f>ROUND(D5/C5*F7,2)</f>
        <v>0</v>
      </c>
      <c r="K7" s="75"/>
      <c r="L7" s="12"/>
    </row>
    <row r="8" spans="1:12" x14ac:dyDescent="0.15">
      <c r="A8" s="10"/>
      <c r="B8" s="11"/>
      <c r="C8" s="11"/>
      <c r="D8" s="11"/>
      <c r="E8" s="11"/>
      <c r="F8" s="11"/>
      <c r="G8" s="11"/>
      <c r="H8" s="11"/>
      <c r="I8" s="11"/>
      <c r="J8" s="11"/>
      <c r="K8" s="11"/>
      <c r="L8" s="12"/>
    </row>
    <row r="9" spans="1:12" ht="14.25" thickBot="1" x14ac:dyDescent="0.2">
      <c r="A9" s="10"/>
      <c r="B9" s="11"/>
      <c r="C9" s="13" t="s">
        <v>4</v>
      </c>
      <c r="D9" s="13" t="s">
        <v>5</v>
      </c>
      <c r="E9" s="13" t="s">
        <v>6</v>
      </c>
      <c r="F9" s="13" t="s">
        <v>7</v>
      </c>
      <c r="G9" s="29"/>
      <c r="H9" s="11"/>
      <c r="I9" s="11"/>
      <c r="J9" s="11"/>
      <c r="K9" s="11"/>
      <c r="L9" s="12"/>
    </row>
    <row r="10" spans="1:12" ht="14.25" thickBot="1" x14ac:dyDescent="0.2">
      <c r="A10" s="10" t="s">
        <v>35</v>
      </c>
      <c r="B10" s="11"/>
      <c r="C10" s="21"/>
      <c r="D10" s="37"/>
      <c r="E10" s="28"/>
      <c r="F10" s="14">
        <f>SUM(C10:E10)</f>
        <v>0</v>
      </c>
      <c r="G10" s="32"/>
      <c r="H10" s="11"/>
      <c r="I10" s="11"/>
      <c r="J10" s="11"/>
      <c r="K10" s="11"/>
      <c r="L10" s="12"/>
    </row>
    <row r="11" spans="1:12" ht="14.25" thickBot="1" x14ac:dyDescent="0.2">
      <c r="A11" s="10" t="s">
        <v>36</v>
      </c>
      <c r="B11" s="11"/>
      <c r="C11" s="52">
        <f>(F11-E11)-D11</f>
        <v>0</v>
      </c>
      <c r="D11" s="14">
        <f>ROUND((D5/C5)*(F11-E11),2)</f>
        <v>0</v>
      </c>
      <c r="E11" s="14">
        <f>ROUND((E5-F5)/E5*F11,2)</f>
        <v>0</v>
      </c>
      <c r="F11" s="35"/>
      <c r="G11" s="33"/>
      <c r="H11" s="11"/>
      <c r="I11" s="11"/>
      <c r="J11" s="11"/>
      <c r="K11" s="11"/>
      <c r="L11" s="12"/>
    </row>
    <row r="12" spans="1:12" ht="14.25" thickBot="1" x14ac:dyDescent="0.2">
      <c r="A12" s="10" t="s">
        <v>37</v>
      </c>
      <c r="B12" s="11"/>
      <c r="C12" s="1">
        <f>C10+C11+(F7-J7)</f>
        <v>0</v>
      </c>
      <c r="D12" s="4">
        <f>D10+D11+J7-0.01</f>
        <v>-0.01</v>
      </c>
      <c r="E12" s="60"/>
      <c r="F12" s="36">
        <f>SUM(C12:E12)</f>
        <v>-0.01</v>
      </c>
      <c r="G12" s="34"/>
      <c r="H12" s="11"/>
      <c r="I12" s="11"/>
      <c r="J12" s="11"/>
      <c r="K12" s="11"/>
      <c r="L12" s="12"/>
    </row>
    <row r="13" spans="1:12" ht="14.25" thickBot="1" x14ac:dyDescent="0.2">
      <c r="A13" s="10" t="s">
        <v>38</v>
      </c>
      <c r="B13" s="11"/>
      <c r="C13" s="63"/>
      <c r="D13" s="70"/>
      <c r="E13" s="69">
        <f>E10+E11</f>
        <v>0</v>
      </c>
      <c r="F13" s="36">
        <f>SUM(C13:E13)+0.01</f>
        <v>0.01</v>
      </c>
      <c r="G13" s="11"/>
      <c r="H13" s="11"/>
      <c r="I13" s="11"/>
      <c r="J13" s="11"/>
      <c r="K13" s="11"/>
      <c r="L13" s="12"/>
    </row>
    <row r="14" spans="1:12" x14ac:dyDescent="0.15">
      <c r="A14" s="10"/>
      <c r="B14" s="11"/>
      <c r="C14" s="11"/>
      <c r="D14" s="11"/>
      <c r="E14" s="11"/>
      <c r="F14" s="11"/>
      <c r="G14" s="11"/>
      <c r="H14" s="11"/>
      <c r="I14" s="3"/>
      <c r="J14" s="11"/>
      <c r="K14" s="15"/>
      <c r="L14" s="12"/>
    </row>
    <row r="15" spans="1:12" x14ac:dyDescent="0.15">
      <c r="A15" s="10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2"/>
    </row>
    <row r="16" spans="1:12" x14ac:dyDescent="0.15">
      <c r="A16" s="10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2"/>
    </row>
    <row r="17" spans="1:12" x14ac:dyDescent="0.15">
      <c r="A17" s="10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2"/>
    </row>
    <row r="18" spans="1:12" x14ac:dyDescent="0.15">
      <c r="A18" s="10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2"/>
    </row>
    <row r="19" spans="1:12" x14ac:dyDescent="0.15">
      <c r="A19" s="10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2"/>
    </row>
    <row r="20" spans="1:12" x14ac:dyDescent="0.15">
      <c r="A20" s="10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2"/>
    </row>
    <row r="21" spans="1:12" x14ac:dyDescent="0.15">
      <c r="A21" s="10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2"/>
    </row>
    <row r="22" spans="1:12" x14ac:dyDescent="0.15">
      <c r="A22" s="10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2"/>
    </row>
    <row r="23" spans="1:12" x14ac:dyDescent="0.15">
      <c r="A23" s="10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2"/>
    </row>
    <row r="24" spans="1:12" x14ac:dyDescent="0.15">
      <c r="A24" s="10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2"/>
    </row>
    <row r="25" spans="1:12" x14ac:dyDescent="0.15">
      <c r="A25" s="10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2"/>
    </row>
    <row r="26" spans="1:12" x14ac:dyDescent="0.15">
      <c r="A26" s="10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2"/>
    </row>
    <row r="27" spans="1:12" x14ac:dyDescent="0.15">
      <c r="A27" s="10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2"/>
    </row>
    <row r="28" spans="1:12" x14ac:dyDescent="0.15">
      <c r="A28" s="10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2"/>
    </row>
    <row r="29" spans="1:12" x14ac:dyDescent="0.15">
      <c r="A29" s="10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2"/>
    </row>
    <row r="30" spans="1:12" x14ac:dyDescent="0.15">
      <c r="A30" s="10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2"/>
    </row>
    <row r="31" spans="1:12" x14ac:dyDescent="0.15">
      <c r="A31" s="10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2"/>
    </row>
    <row r="32" spans="1:12" x14ac:dyDescent="0.15">
      <c r="A32" s="10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2"/>
    </row>
    <row r="33" spans="1:12" x14ac:dyDescent="0.15">
      <c r="A33" s="10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2"/>
    </row>
    <row r="34" spans="1:12" x14ac:dyDescent="0.15">
      <c r="A34" s="10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2"/>
    </row>
    <row r="35" spans="1:12" ht="14.25" thickBot="1" x14ac:dyDescent="0.2">
      <c r="A35" s="16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8"/>
    </row>
  </sheetData>
  <mergeCells count="2">
    <mergeCell ref="A1:L1"/>
    <mergeCell ref="A4:A5"/>
  </mergeCells>
  <phoneticPr fontId="2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"/>
  <sheetViews>
    <sheetView zoomScaleNormal="100" workbookViewId="0">
      <selection sqref="A1:L1"/>
    </sheetView>
  </sheetViews>
  <sheetFormatPr defaultRowHeight="13.5" x14ac:dyDescent="0.15"/>
  <cols>
    <col min="1" max="1" width="11" bestFit="1" customWidth="1"/>
    <col min="2" max="2" width="5" customWidth="1"/>
    <col min="8" max="8" width="8.125" customWidth="1"/>
  </cols>
  <sheetData>
    <row r="1" spans="1:12" ht="19.5" thickBot="1" x14ac:dyDescent="0.2">
      <c r="A1" s="81" t="s">
        <v>46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9"/>
    </row>
    <row r="2" spans="1:12" x14ac:dyDescent="0.15">
      <c r="A2" s="6" t="s">
        <v>10</v>
      </c>
      <c r="B2" s="7"/>
      <c r="C2" s="8"/>
      <c r="D2" s="8"/>
      <c r="E2" s="8"/>
      <c r="F2" s="8"/>
      <c r="G2" s="8"/>
      <c r="H2" s="8"/>
      <c r="I2" s="8"/>
      <c r="J2" s="8"/>
      <c r="K2" s="8"/>
      <c r="L2" s="9"/>
    </row>
    <row r="3" spans="1:12" x14ac:dyDescent="0.15">
      <c r="A3" s="10"/>
      <c r="B3" s="11"/>
      <c r="C3" s="11"/>
      <c r="D3" s="11"/>
      <c r="E3" s="11"/>
      <c r="F3" s="11"/>
      <c r="G3" s="11"/>
      <c r="H3" s="11"/>
      <c r="I3" s="11"/>
      <c r="J3" s="11"/>
      <c r="K3" s="11"/>
      <c r="L3" s="12"/>
    </row>
    <row r="4" spans="1:12" ht="14.25" thickBot="1" x14ac:dyDescent="0.2">
      <c r="A4" s="80" t="s">
        <v>27</v>
      </c>
      <c r="B4" s="11"/>
      <c r="C4" s="13" t="s">
        <v>39</v>
      </c>
      <c r="D4" s="13" t="s">
        <v>40</v>
      </c>
      <c r="E4" s="13" t="s">
        <v>41</v>
      </c>
      <c r="F4" s="13" t="s">
        <v>42</v>
      </c>
      <c r="G4" s="13" t="s">
        <v>43</v>
      </c>
      <c r="H4" s="13" t="s">
        <v>44</v>
      </c>
      <c r="I4" s="13" t="s">
        <v>45</v>
      </c>
      <c r="J4" s="11"/>
      <c r="K4" s="11"/>
      <c r="L4" s="12"/>
    </row>
    <row r="5" spans="1:12" ht="14.25" thickBot="1" x14ac:dyDescent="0.2">
      <c r="A5" s="80"/>
      <c r="B5" s="11"/>
      <c r="C5" s="19">
        <v>100</v>
      </c>
      <c r="D5" s="25"/>
      <c r="E5" s="25">
        <v>100</v>
      </c>
      <c r="F5" s="25"/>
      <c r="G5" s="25">
        <v>100</v>
      </c>
      <c r="H5" s="25">
        <v>100</v>
      </c>
      <c r="I5" s="26">
        <v>100</v>
      </c>
      <c r="J5" s="11"/>
      <c r="K5" s="11"/>
      <c r="L5" s="12"/>
    </row>
    <row r="6" spans="1:12" ht="14.25" thickBot="1" x14ac:dyDescent="0.2">
      <c r="A6" s="10"/>
      <c r="B6" s="11"/>
      <c r="C6" s="11"/>
      <c r="D6" s="11"/>
      <c r="E6" s="11"/>
      <c r="F6" s="11"/>
      <c r="G6" s="11"/>
      <c r="H6" s="11"/>
      <c r="I6" s="11"/>
      <c r="J6" s="11"/>
      <c r="K6" s="11"/>
      <c r="L6" s="12"/>
    </row>
    <row r="7" spans="1:12" ht="14.25" thickBot="1" x14ac:dyDescent="0.2">
      <c r="A7" s="41" t="s">
        <v>28</v>
      </c>
      <c r="C7" s="35"/>
      <c r="E7" s="42" t="s">
        <v>29</v>
      </c>
      <c r="F7" s="43">
        <f>C7-E10-F10</f>
        <v>0</v>
      </c>
      <c r="H7" s="11"/>
      <c r="I7" s="11"/>
      <c r="J7" s="11">
        <f>ROUND(D5/C5*F7,2)</f>
        <v>0</v>
      </c>
      <c r="K7" s="75">
        <f>ROUND(J7*(G5-H5)/G5,2)+ROUND(J7*(H5/G5),2)</f>
        <v>0</v>
      </c>
      <c r="L7" s="12"/>
    </row>
    <row r="8" spans="1:12" x14ac:dyDescent="0.15">
      <c r="H8" s="11"/>
      <c r="I8" s="11"/>
      <c r="J8" s="11"/>
      <c r="K8" s="11"/>
      <c r="L8" s="12"/>
    </row>
    <row r="9" spans="1:12" ht="14.25" thickBot="1" x14ac:dyDescent="0.2">
      <c r="A9" s="10"/>
      <c r="B9" s="11"/>
      <c r="C9" s="13" t="s">
        <v>30</v>
      </c>
      <c r="D9" s="13" t="s">
        <v>31</v>
      </c>
      <c r="E9" s="13" t="s">
        <v>32</v>
      </c>
      <c r="F9" s="13" t="s">
        <v>33</v>
      </c>
      <c r="G9" s="13" t="s">
        <v>34</v>
      </c>
      <c r="H9" s="11"/>
      <c r="I9" s="11"/>
      <c r="J9" s="11"/>
      <c r="K9" s="11"/>
      <c r="L9" s="12"/>
    </row>
    <row r="10" spans="1:12" ht="14.25" thickBot="1" x14ac:dyDescent="0.2">
      <c r="A10" s="10" t="s">
        <v>35</v>
      </c>
      <c r="B10" s="11"/>
      <c r="C10" s="21"/>
      <c r="D10" s="37"/>
      <c r="E10" s="37"/>
      <c r="F10" s="28"/>
      <c r="G10" s="44">
        <f>SUM(C10:F10)</f>
        <v>0</v>
      </c>
      <c r="H10" s="11"/>
      <c r="I10" s="11"/>
      <c r="J10" s="11"/>
      <c r="K10" s="11"/>
      <c r="L10" s="12"/>
    </row>
    <row r="11" spans="1:12" ht="14.25" thickBot="1" x14ac:dyDescent="0.2">
      <c r="A11" s="10" t="s">
        <v>36</v>
      </c>
      <c r="B11" s="11"/>
      <c r="C11" s="45">
        <f>ROUND(G11-E11-F11-D11,2)</f>
        <v>0</v>
      </c>
      <c r="D11" s="44">
        <f>ROUND((D5/C5)*(G11-E11-F11),2)</f>
        <v>0</v>
      </c>
      <c r="E11" s="46">
        <f>ROUND(((I5-F5)/I5)*((G5-H5)/G5)*G11,2)</f>
        <v>0</v>
      </c>
      <c r="F11" s="44">
        <f>ROUND(((I5-F5)/I5)*(H5/G5)*G11,2)</f>
        <v>0</v>
      </c>
      <c r="G11" s="23"/>
      <c r="H11" s="11"/>
      <c r="I11" s="11"/>
      <c r="J11" s="11"/>
      <c r="K11" s="11"/>
      <c r="L11" s="12"/>
    </row>
    <row r="12" spans="1:12" ht="14.25" thickBot="1" x14ac:dyDescent="0.2">
      <c r="A12" s="10" t="s">
        <v>37</v>
      </c>
      <c r="B12" s="11"/>
      <c r="C12" s="1">
        <f>C10+C11+(F7-J7)</f>
        <v>0</v>
      </c>
      <c r="D12" s="4">
        <f>D10+D11+J7-0.01</f>
        <v>-0.01</v>
      </c>
      <c r="E12" s="47"/>
      <c r="F12" s="48"/>
      <c r="G12" s="5">
        <f>SUM(C12:D12)</f>
        <v>-0.01</v>
      </c>
      <c r="H12" s="11"/>
      <c r="I12" s="3"/>
      <c r="J12" s="11"/>
      <c r="K12" s="15"/>
      <c r="L12" s="12"/>
    </row>
    <row r="13" spans="1:12" ht="14.25" thickBot="1" x14ac:dyDescent="0.2">
      <c r="A13" s="10" t="s">
        <v>38</v>
      </c>
      <c r="B13" s="11"/>
      <c r="C13" s="49"/>
      <c r="D13" s="50"/>
      <c r="E13" s="1">
        <f>E10+E11</f>
        <v>0</v>
      </c>
      <c r="F13" s="4">
        <f>F10+F11</f>
        <v>0</v>
      </c>
      <c r="G13" s="5">
        <f>SUM(E13:F13)+0.01</f>
        <v>0.01</v>
      </c>
      <c r="H13" s="11"/>
      <c r="I13" s="11"/>
      <c r="J13" s="11"/>
      <c r="K13" s="11"/>
      <c r="L13" s="12"/>
    </row>
    <row r="14" spans="1:12" x14ac:dyDescent="0.15">
      <c r="A14" s="10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2"/>
    </row>
    <row r="15" spans="1:12" x14ac:dyDescent="0.15">
      <c r="A15" s="10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2"/>
    </row>
    <row r="16" spans="1:12" x14ac:dyDescent="0.15">
      <c r="A16" s="10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2"/>
    </row>
    <row r="17" spans="1:12" x14ac:dyDescent="0.15">
      <c r="A17" s="10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2"/>
    </row>
    <row r="18" spans="1:12" x14ac:dyDescent="0.15">
      <c r="A18" s="10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2"/>
    </row>
    <row r="19" spans="1:12" x14ac:dyDescent="0.15">
      <c r="A19" s="10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2"/>
    </row>
    <row r="20" spans="1:12" x14ac:dyDescent="0.15">
      <c r="A20" s="10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2"/>
    </row>
    <row r="21" spans="1:12" x14ac:dyDescent="0.15">
      <c r="A21" s="10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2"/>
    </row>
    <row r="22" spans="1:12" x14ac:dyDescent="0.15">
      <c r="A22" s="10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2"/>
    </row>
    <row r="23" spans="1:12" x14ac:dyDescent="0.15">
      <c r="A23" s="10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2"/>
    </row>
    <row r="24" spans="1:12" x14ac:dyDescent="0.15">
      <c r="A24" s="10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2"/>
    </row>
    <row r="25" spans="1:12" x14ac:dyDescent="0.15">
      <c r="A25" s="10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2"/>
    </row>
    <row r="26" spans="1:12" x14ac:dyDescent="0.15">
      <c r="A26" s="10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2"/>
    </row>
    <row r="27" spans="1:12" x14ac:dyDescent="0.15">
      <c r="A27" s="10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2"/>
    </row>
    <row r="28" spans="1:12" x14ac:dyDescent="0.15">
      <c r="A28" s="10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2"/>
    </row>
    <row r="29" spans="1:12" x14ac:dyDescent="0.15">
      <c r="A29" s="10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2"/>
    </row>
    <row r="30" spans="1:12" x14ac:dyDescent="0.15">
      <c r="A30" s="10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2"/>
    </row>
    <row r="31" spans="1:12" x14ac:dyDescent="0.15">
      <c r="A31" s="10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2"/>
    </row>
    <row r="32" spans="1:12" x14ac:dyDescent="0.15">
      <c r="A32" s="10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2"/>
    </row>
    <row r="33" spans="1:12" x14ac:dyDescent="0.15">
      <c r="A33" s="10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2"/>
    </row>
    <row r="34" spans="1:12" x14ac:dyDescent="0.15">
      <c r="A34" s="11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2"/>
    </row>
    <row r="35" spans="1:12" x14ac:dyDescent="0.15">
      <c r="A35" s="11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2"/>
    </row>
    <row r="36" spans="1:12" ht="14.25" thickBot="1" x14ac:dyDescent="0.2">
      <c r="A36" s="17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8"/>
    </row>
  </sheetData>
  <mergeCells count="2">
    <mergeCell ref="A1:L1"/>
    <mergeCell ref="A4:A5"/>
  </mergeCells>
  <phoneticPr fontId="2"/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zoomScaleNormal="100" workbookViewId="0">
      <selection activeCell="E11" sqref="E11"/>
    </sheetView>
  </sheetViews>
  <sheetFormatPr defaultRowHeight="13.5" x14ac:dyDescent="0.15"/>
  <cols>
    <col min="1" max="1" width="11" bestFit="1" customWidth="1"/>
    <col min="2" max="2" width="4.75" customWidth="1"/>
    <col min="8" max="8" width="8.125" customWidth="1"/>
  </cols>
  <sheetData>
    <row r="1" spans="1:12" ht="19.5" thickBot="1" x14ac:dyDescent="0.2">
      <c r="A1" s="77" t="s">
        <v>20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9"/>
    </row>
    <row r="2" spans="1:12" x14ac:dyDescent="0.15">
      <c r="A2" s="6" t="s">
        <v>10</v>
      </c>
      <c r="B2" s="7"/>
      <c r="C2" s="8"/>
      <c r="D2" s="8"/>
      <c r="E2" s="8"/>
      <c r="F2" s="8"/>
      <c r="G2" s="8"/>
      <c r="H2" s="8"/>
      <c r="I2" s="8"/>
      <c r="J2" s="8"/>
      <c r="K2" s="8"/>
      <c r="L2" s="9"/>
    </row>
    <row r="3" spans="1:12" x14ac:dyDescent="0.15">
      <c r="A3" s="10"/>
      <c r="B3" s="11"/>
      <c r="C3" s="11"/>
      <c r="D3" s="11"/>
      <c r="E3" s="11"/>
      <c r="F3" s="11"/>
      <c r="G3" s="11"/>
      <c r="H3" s="11"/>
      <c r="I3" s="11"/>
      <c r="J3" s="11"/>
      <c r="K3" s="11"/>
      <c r="L3" s="12"/>
    </row>
    <row r="4" spans="1:12" ht="14.25" thickBot="1" x14ac:dyDescent="0.2">
      <c r="A4" s="80" t="s">
        <v>9</v>
      </c>
      <c r="B4" s="11"/>
      <c r="C4" s="13" t="s">
        <v>0</v>
      </c>
      <c r="D4" s="13" t="s">
        <v>1</v>
      </c>
      <c r="E4" s="13" t="s">
        <v>2</v>
      </c>
      <c r="F4" s="13" t="s">
        <v>3</v>
      </c>
      <c r="G4" s="13" t="s">
        <v>8</v>
      </c>
      <c r="H4" s="13" t="s">
        <v>11</v>
      </c>
      <c r="I4" s="29"/>
      <c r="J4" s="11"/>
      <c r="K4" s="11"/>
      <c r="L4" s="12"/>
    </row>
    <row r="5" spans="1:12" ht="14.25" thickBot="1" x14ac:dyDescent="0.2">
      <c r="A5" s="80"/>
      <c r="B5" s="11"/>
      <c r="C5" s="19">
        <v>100</v>
      </c>
      <c r="D5" s="20"/>
      <c r="E5" s="20">
        <v>100</v>
      </c>
      <c r="F5" s="24"/>
      <c r="G5" s="25">
        <v>100</v>
      </c>
      <c r="H5" s="30">
        <v>100</v>
      </c>
      <c r="I5" s="38"/>
      <c r="J5" s="11"/>
      <c r="K5" s="11"/>
      <c r="L5" s="12"/>
    </row>
    <row r="6" spans="1:12" ht="14.25" thickBot="1" x14ac:dyDescent="0.2">
      <c r="A6" s="10"/>
      <c r="B6" s="11"/>
      <c r="C6" s="11"/>
      <c r="D6" s="11"/>
      <c r="E6" s="11"/>
      <c r="F6" s="11"/>
      <c r="G6" s="11"/>
      <c r="H6" s="11"/>
      <c r="I6" s="11"/>
      <c r="J6" s="11"/>
      <c r="K6" s="11"/>
      <c r="L6" s="12"/>
    </row>
    <row r="7" spans="1:12" ht="14.25" thickBot="1" x14ac:dyDescent="0.2">
      <c r="A7" s="41" t="s">
        <v>28</v>
      </c>
      <c r="C7" s="35"/>
      <c r="E7" s="42" t="s">
        <v>29</v>
      </c>
      <c r="F7" s="43">
        <f>C7-F10</f>
        <v>0</v>
      </c>
      <c r="G7" s="11"/>
      <c r="H7" s="11"/>
      <c r="I7" s="11"/>
      <c r="J7" s="11">
        <f>ROUND(D5/C5*F7,2)</f>
        <v>0</v>
      </c>
      <c r="K7" s="75">
        <f>ROUND(J7*(G5-H5)/G5,2)+ROUND(J7*(H5/G5),2)</f>
        <v>0</v>
      </c>
      <c r="L7" s="12"/>
    </row>
    <row r="8" spans="1:12" x14ac:dyDescent="0.15">
      <c r="A8" s="10"/>
      <c r="B8" s="11"/>
      <c r="C8" s="11"/>
      <c r="D8" s="11"/>
      <c r="E8" s="11"/>
      <c r="F8" s="11"/>
      <c r="G8" s="11"/>
      <c r="H8" s="11"/>
      <c r="I8" s="11"/>
      <c r="J8" s="11"/>
      <c r="K8" s="11"/>
      <c r="L8" s="12"/>
    </row>
    <row r="9" spans="1:12" ht="14.25" thickBot="1" x14ac:dyDescent="0.2">
      <c r="A9" s="10"/>
      <c r="B9" s="11"/>
      <c r="C9" s="13" t="s">
        <v>4</v>
      </c>
      <c r="D9" s="13" t="s">
        <v>5</v>
      </c>
      <c r="E9" s="13" t="s">
        <v>6</v>
      </c>
      <c r="F9" s="13" t="s">
        <v>13</v>
      </c>
      <c r="G9" s="13" t="s">
        <v>7</v>
      </c>
      <c r="H9" s="11"/>
      <c r="I9" s="11"/>
      <c r="J9" s="11"/>
      <c r="K9" s="11"/>
      <c r="L9" s="12"/>
    </row>
    <row r="10" spans="1:12" ht="14.25" thickBot="1" x14ac:dyDescent="0.2">
      <c r="A10" s="10" t="s">
        <v>35</v>
      </c>
      <c r="B10" s="11"/>
      <c r="C10" s="21"/>
      <c r="D10" s="22"/>
      <c r="E10" s="27"/>
      <c r="F10" s="28"/>
      <c r="G10" s="14">
        <f>SUM(C10:F10)</f>
        <v>0</v>
      </c>
      <c r="H10" s="11"/>
      <c r="I10" s="11"/>
      <c r="J10" s="11"/>
      <c r="K10" s="11"/>
      <c r="L10" s="12"/>
    </row>
    <row r="11" spans="1:12" ht="14.25" thickBot="1" x14ac:dyDescent="0.2">
      <c r="A11" s="10" t="s">
        <v>36</v>
      </c>
      <c r="B11" s="11"/>
      <c r="C11" s="52">
        <f>(G11-F11)-D11-E11</f>
        <v>0</v>
      </c>
      <c r="D11" s="14">
        <f>ROUND((D5/C5)*((G5-H5)/G5)*(G11-F11),2)</f>
        <v>0</v>
      </c>
      <c r="E11" s="14">
        <f>ROUND((D5/C5)*(H5/G5)*(G11-F11),2)</f>
        <v>0</v>
      </c>
      <c r="F11" s="53">
        <f>ROUND(((E5-F5)/E5)*G11,2)</f>
        <v>0</v>
      </c>
      <c r="G11" s="23"/>
      <c r="H11" s="11"/>
      <c r="I11" s="11"/>
      <c r="J11" s="11"/>
      <c r="K11" s="11"/>
      <c r="L11" s="12"/>
    </row>
    <row r="12" spans="1:12" ht="14.25" thickBot="1" x14ac:dyDescent="0.2">
      <c r="A12" s="10" t="s">
        <v>37</v>
      </c>
      <c r="B12" s="11"/>
      <c r="C12" s="1">
        <f>C10+C11+(F7-K7)</f>
        <v>0</v>
      </c>
      <c r="D12" s="2">
        <f>D10+D11+(J7*((G5-H5)/G5))-0.01</f>
        <v>-0.01</v>
      </c>
      <c r="E12" s="55">
        <f>E10+E11+(J7*(H5/G5))-0.01</f>
        <v>-0.01</v>
      </c>
      <c r="F12" s="54"/>
      <c r="G12" s="5">
        <f>SUM(C12:F12)</f>
        <v>-0.02</v>
      </c>
      <c r="H12" s="11"/>
      <c r="I12" s="11"/>
      <c r="J12" s="11"/>
      <c r="K12" s="11"/>
      <c r="L12" s="12"/>
    </row>
    <row r="13" spans="1:12" ht="14.25" thickBot="1" x14ac:dyDescent="0.2">
      <c r="A13" s="10" t="s">
        <v>38</v>
      </c>
      <c r="B13" s="11"/>
      <c r="C13" s="49"/>
      <c r="D13" s="51"/>
      <c r="E13" s="50"/>
      <c r="F13" s="56">
        <f>F10+F11</f>
        <v>0</v>
      </c>
      <c r="G13" s="5">
        <f>SUM(C13:F13)+0.02</f>
        <v>0.02</v>
      </c>
      <c r="H13" s="11"/>
      <c r="I13" s="11"/>
      <c r="J13" s="11"/>
      <c r="K13" s="11"/>
      <c r="L13" s="12"/>
    </row>
    <row r="14" spans="1:12" x14ac:dyDescent="0.15">
      <c r="A14" s="10"/>
      <c r="B14" s="11"/>
      <c r="C14" s="11"/>
      <c r="D14" s="11"/>
      <c r="E14" s="11"/>
      <c r="F14" s="11"/>
      <c r="G14" s="11"/>
      <c r="H14" s="11"/>
      <c r="I14" s="3"/>
      <c r="J14" s="11"/>
      <c r="K14" s="15"/>
      <c r="L14" s="12"/>
    </row>
    <row r="15" spans="1:12" x14ac:dyDescent="0.15">
      <c r="A15" s="10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2"/>
    </row>
    <row r="16" spans="1:12" x14ac:dyDescent="0.15">
      <c r="A16" s="10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2"/>
    </row>
    <row r="17" spans="1:12" x14ac:dyDescent="0.15">
      <c r="A17" s="10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2"/>
    </row>
    <row r="18" spans="1:12" x14ac:dyDescent="0.15">
      <c r="A18" s="10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2"/>
    </row>
    <row r="19" spans="1:12" x14ac:dyDescent="0.15">
      <c r="A19" s="10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2"/>
    </row>
    <row r="20" spans="1:12" x14ac:dyDescent="0.15">
      <c r="A20" s="10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2"/>
    </row>
    <row r="21" spans="1:12" x14ac:dyDescent="0.15">
      <c r="A21" s="10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2"/>
    </row>
    <row r="22" spans="1:12" x14ac:dyDescent="0.15">
      <c r="A22" s="10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2"/>
    </row>
    <row r="23" spans="1:12" x14ac:dyDescent="0.15">
      <c r="A23" s="10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2"/>
    </row>
    <row r="24" spans="1:12" x14ac:dyDescent="0.15">
      <c r="A24" s="10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2"/>
    </row>
    <row r="25" spans="1:12" x14ac:dyDescent="0.15">
      <c r="A25" s="10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2"/>
    </row>
    <row r="26" spans="1:12" x14ac:dyDescent="0.15">
      <c r="A26" s="10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2"/>
    </row>
    <row r="27" spans="1:12" x14ac:dyDescent="0.15">
      <c r="A27" s="10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2"/>
    </row>
    <row r="28" spans="1:12" x14ac:dyDescent="0.15">
      <c r="A28" s="10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2"/>
    </row>
    <row r="29" spans="1:12" x14ac:dyDescent="0.15">
      <c r="A29" s="10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2"/>
    </row>
    <row r="30" spans="1:12" x14ac:dyDescent="0.15">
      <c r="A30" s="10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2"/>
    </row>
    <row r="31" spans="1:12" x14ac:dyDescent="0.15">
      <c r="A31" s="10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2"/>
    </row>
    <row r="32" spans="1:12" x14ac:dyDescent="0.15">
      <c r="A32" s="10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2"/>
    </row>
    <row r="33" spans="1:12" x14ac:dyDescent="0.15">
      <c r="A33" s="10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2"/>
    </row>
    <row r="34" spans="1:12" x14ac:dyDescent="0.15">
      <c r="A34" s="10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2"/>
    </row>
    <row r="35" spans="1:12" ht="14.25" thickBot="1" x14ac:dyDescent="0.2">
      <c r="A35" s="16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8"/>
    </row>
  </sheetData>
  <mergeCells count="2">
    <mergeCell ref="A1:L1"/>
    <mergeCell ref="A4:A5"/>
  </mergeCells>
  <phoneticPr fontId="2"/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zoomScaleNormal="100" workbookViewId="0">
      <selection sqref="A1:L1"/>
    </sheetView>
  </sheetViews>
  <sheetFormatPr defaultRowHeight="13.5" x14ac:dyDescent="0.15"/>
  <cols>
    <col min="1" max="1" width="11" bestFit="1" customWidth="1"/>
    <col min="2" max="2" width="5.5" customWidth="1"/>
    <col min="8" max="8" width="8.125" customWidth="1"/>
  </cols>
  <sheetData>
    <row r="1" spans="1:12" ht="19.5" thickBot="1" x14ac:dyDescent="0.2">
      <c r="A1" s="77" t="s">
        <v>21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9"/>
    </row>
    <row r="2" spans="1:12" x14ac:dyDescent="0.15">
      <c r="A2" s="6" t="s">
        <v>10</v>
      </c>
      <c r="B2" s="7"/>
      <c r="C2" s="8"/>
      <c r="D2" s="8"/>
      <c r="E2" s="8"/>
      <c r="F2" s="8"/>
      <c r="G2" s="8"/>
      <c r="H2" s="8"/>
      <c r="I2" s="8"/>
      <c r="J2" s="8"/>
      <c r="K2" s="8"/>
      <c r="L2" s="9"/>
    </row>
    <row r="3" spans="1:12" x14ac:dyDescent="0.15">
      <c r="A3" s="10"/>
      <c r="B3" s="11"/>
      <c r="C3" s="11"/>
      <c r="D3" s="11"/>
      <c r="E3" s="11"/>
      <c r="F3" s="11"/>
      <c r="G3" s="11"/>
      <c r="H3" s="11"/>
      <c r="I3" s="11"/>
      <c r="J3" s="11"/>
      <c r="K3" s="11"/>
      <c r="L3" s="12"/>
    </row>
    <row r="4" spans="1:12" ht="14.25" thickBot="1" x14ac:dyDescent="0.2">
      <c r="A4" s="80" t="s">
        <v>9</v>
      </c>
      <c r="B4" s="11"/>
      <c r="C4" s="13" t="s">
        <v>0</v>
      </c>
      <c r="D4" s="13" t="s">
        <v>1</v>
      </c>
      <c r="E4" s="13" t="s">
        <v>2</v>
      </c>
      <c r="F4" s="13" t="s">
        <v>3</v>
      </c>
      <c r="G4" s="13" t="s">
        <v>8</v>
      </c>
      <c r="H4" s="13" t="s">
        <v>11</v>
      </c>
      <c r="I4" s="13" t="s">
        <v>12</v>
      </c>
      <c r="J4" s="11"/>
      <c r="K4" s="11"/>
      <c r="L4" s="12"/>
    </row>
    <row r="5" spans="1:12" ht="14.25" thickBot="1" x14ac:dyDescent="0.2">
      <c r="A5" s="80"/>
      <c r="B5" s="11"/>
      <c r="C5" s="19">
        <v>100</v>
      </c>
      <c r="D5" s="20"/>
      <c r="E5" s="20">
        <v>100</v>
      </c>
      <c r="F5" s="24"/>
      <c r="G5" s="25">
        <v>100</v>
      </c>
      <c r="H5" s="25">
        <v>100</v>
      </c>
      <c r="I5" s="26">
        <v>100</v>
      </c>
      <c r="J5" s="11"/>
      <c r="K5" s="11"/>
      <c r="L5" s="12"/>
    </row>
    <row r="6" spans="1:12" ht="14.25" thickBot="1" x14ac:dyDescent="0.2">
      <c r="A6" s="10"/>
      <c r="B6" s="11"/>
      <c r="C6" s="11"/>
      <c r="D6" s="11"/>
      <c r="E6" s="11"/>
      <c r="F6" s="11"/>
      <c r="G6" s="11"/>
      <c r="H6" s="11"/>
      <c r="I6" s="11"/>
      <c r="J6" s="11"/>
      <c r="K6" s="11"/>
      <c r="L6" s="12"/>
    </row>
    <row r="7" spans="1:12" ht="14.25" thickBot="1" x14ac:dyDescent="0.2">
      <c r="A7" s="41" t="s">
        <v>28</v>
      </c>
      <c r="C7" s="35"/>
      <c r="E7" s="42" t="s">
        <v>29</v>
      </c>
      <c r="F7" s="43">
        <f>C7-F10</f>
        <v>0</v>
      </c>
      <c r="G7" s="11"/>
      <c r="H7" s="11"/>
      <c r="I7" s="11"/>
      <c r="J7" s="11">
        <f>ROUND((C5-I5)/C5*F7,2)</f>
        <v>0</v>
      </c>
      <c r="K7" s="75"/>
      <c r="L7" s="12"/>
    </row>
    <row r="8" spans="1:12" x14ac:dyDescent="0.15">
      <c r="A8" s="10"/>
      <c r="B8" s="11"/>
      <c r="C8" s="11"/>
      <c r="D8" s="11"/>
      <c r="E8" s="11"/>
      <c r="F8" s="11"/>
      <c r="G8" s="11"/>
      <c r="H8" s="11"/>
      <c r="I8" s="11"/>
      <c r="J8" s="11"/>
      <c r="K8" s="11"/>
      <c r="L8" s="12"/>
    </row>
    <row r="9" spans="1:12" ht="14.25" thickBot="1" x14ac:dyDescent="0.2">
      <c r="A9" s="10"/>
      <c r="B9" s="11"/>
      <c r="C9" s="13" t="s">
        <v>4</v>
      </c>
      <c r="D9" s="13" t="s">
        <v>5</v>
      </c>
      <c r="E9" s="13" t="s">
        <v>6</v>
      </c>
      <c r="F9" s="13" t="s">
        <v>13</v>
      </c>
      <c r="G9" s="13" t="s">
        <v>7</v>
      </c>
      <c r="H9" s="11"/>
      <c r="I9" s="11"/>
      <c r="J9" s="11"/>
      <c r="K9" s="11"/>
      <c r="L9" s="12"/>
    </row>
    <row r="10" spans="1:12" ht="14.25" thickBot="1" x14ac:dyDescent="0.2">
      <c r="A10" s="10" t="s">
        <v>35</v>
      </c>
      <c r="B10" s="11"/>
      <c r="C10" s="21"/>
      <c r="D10" s="22"/>
      <c r="E10" s="27"/>
      <c r="F10" s="28"/>
      <c r="G10" s="14">
        <f>SUM(C10:F10)</f>
        <v>0</v>
      </c>
      <c r="H10" s="11"/>
      <c r="I10" s="11"/>
      <c r="J10" s="11"/>
      <c r="K10" s="11"/>
      <c r="L10" s="12"/>
    </row>
    <row r="11" spans="1:12" ht="14.25" thickBot="1" x14ac:dyDescent="0.2">
      <c r="A11" s="10" t="s">
        <v>36</v>
      </c>
      <c r="B11" s="11"/>
      <c r="C11" s="52">
        <f>ROUND((I5/C5)*((G5-H5)/G5)*(G11-F11),2)</f>
        <v>0</v>
      </c>
      <c r="D11" s="14">
        <f>ROUND((I5/C5)*(H5/G5)*(G11-F11),2)</f>
        <v>0</v>
      </c>
      <c r="E11" s="14">
        <f>(G11-F11)-C11-D11</f>
        <v>0</v>
      </c>
      <c r="F11" s="14">
        <f>ROUND(((E5-F5)/E5)*G11,2)</f>
        <v>0</v>
      </c>
      <c r="G11" s="23"/>
      <c r="H11" s="11"/>
      <c r="I11" s="11"/>
      <c r="J11" s="11"/>
      <c r="K11" s="11"/>
      <c r="L11" s="12"/>
    </row>
    <row r="12" spans="1:12" ht="14.25" thickBot="1" x14ac:dyDescent="0.2">
      <c r="A12" s="10" t="s">
        <v>37</v>
      </c>
      <c r="B12" s="11"/>
      <c r="C12" s="1">
        <f>C10+C11+((F7-J7)*((G5-H5)/G5))</f>
        <v>0</v>
      </c>
      <c r="D12" s="2">
        <f>D10+D11+((F7-J7)*(H5/G5))</f>
        <v>0</v>
      </c>
      <c r="E12" s="55">
        <f>E10+E11+J7-0.01</f>
        <v>-0.01</v>
      </c>
      <c r="F12" s="60"/>
      <c r="G12" s="5">
        <f>SUM(C12:F12)</f>
        <v>-0.01</v>
      </c>
      <c r="H12" s="11"/>
      <c r="I12" s="11"/>
      <c r="J12" s="11"/>
      <c r="K12" s="11"/>
      <c r="L12" s="12"/>
    </row>
    <row r="13" spans="1:12" ht="14.25" thickBot="1" x14ac:dyDescent="0.2">
      <c r="A13" s="10" t="s">
        <v>38</v>
      </c>
      <c r="B13" s="11"/>
      <c r="C13" s="57"/>
      <c r="D13" s="58"/>
      <c r="E13" s="59"/>
      <c r="F13" s="56">
        <f>F10+F11</f>
        <v>0</v>
      </c>
      <c r="G13" s="5">
        <f>SUM(C13:F13)+0.01</f>
        <v>0.01</v>
      </c>
      <c r="H13" s="11"/>
      <c r="I13" s="11"/>
      <c r="J13" s="11"/>
      <c r="K13" s="11"/>
      <c r="L13" s="12"/>
    </row>
    <row r="14" spans="1:12" x14ac:dyDescent="0.15">
      <c r="A14" s="10"/>
      <c r="B14" s="11"/>
      <c r="C14" s="11"/>
      <c r="D14" s="11"/>
      <c r="E14" s="11"/>
      <c r="F14" s="11"/>
      <c r="G14" s="11"/>
      <c r="H14" s="11"/>
      <c r="I14" s="3"/>
      <c r="J14" s="11"/>
      <c r="K14" s="15"/>
      <c r="L14" s="12"/>
    </row>
    <row r="15" spans="1:12" x14ac:dyDescent="0.15">
      <c r="A15" s="10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2"/>
    </row>
    <row r="16" spans="1:12" x14ac:dyDescent="0.15">
      <c r="A16" s="10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2"/>
    </row>
    <row r="17" spans="1:12" x14ac:dyDescent="0.15">
      <c r="A17" s="10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2"/>
    </row>
    <row r="18" spans="1:12" x14ac:dyDescent="0.15">
      <c r="A18" s="10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2"/>
    </row>
    <row r="19" spans="1:12" x14ac:dyDescent="0.15">
      <c r="A19" s="10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2"/>
    </row>
    <row r="20" spans="1:12" x14ac:dyDescent="0.15">
      <c r="A20" s="10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2"/>
    </row>
    <row r="21" spans="1:12" x14ac:dyDescent="0.15">
      <c r="A21" s="10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2"/>
    </row>
    <row r="22" spans="1:12" x14ac:dyDescent="0.15">
      <c r="A22" s="10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2"/>
    </row>
    <row r="23" spans="1:12" x14ac:dyDescent="0.15">
      <c r="A23" s="10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2"/>
    </row>
    <row r="24" spans="1:12" x14ac:dyDescent="0.15">
      <c r="A24" s="10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2"/>
    </row>
    <row r="25" spans="1:12" x14ac:dyDescent="0.15">
      <c r="A25" s="10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2"/>
    </row>
    <row r="26" spans="1:12" x14ac:dyDescent="0.15">
      <c r="A26" s="10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2"/>
    </row>
    <row r="27" spans="1:12" x14ac:dyDescent="0.15">
      <c r="A27" s="10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2"/>
    </row>
    <row r="28" spans="1:12" x14ac:dyDescent="0.15">
      <c r="A28" s="10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2"/>
    </row>
    <row r="29" spans="1:12" x14ac:dyDescent="0.15">
      <c r="A29" s="10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2"/>
    </row>
    <row r="30" spans="1:12" x14ac:dyDescent="0.15">
      <c r="A30" s="10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2"/>
    </row>
    <row r="31" spans="1:12" x14ac:dyDescent="0.15">
      <c r="A31" s="10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2"/>
    </row>
    <row r="32" spans="1:12" x14ac:dyDescent="0.15">
      <c r="A32" s="10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2"/>
    </row>
    <row r="33" spans="1:12" x14ac:dyDescent="0.15">
      <c r="A33" s="10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2"/>
    </row>
    <row r="34" spans="1:12" x14ac:dyDescent="0.15">
      <c r="A34" s="10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2"/>
    </row>
    <row r="35" spans="1:12" ht="14.25" thickBot="1" x14ac:dyDescent="0.2">
      <c r="A35" s="16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8"/>
    </row>
  </sheetData>
  <mergeCells count="2">
    <mergeCell ref="A1:L1"/>
    <mergeCell ref="A4:A5"/>
  </mergeCells>
  <phoneticPr fontId="2"/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zoomScaleNormal="100" workbookViewId="0">
      <selection sqref="A1:L1"/>
    </sheetView>
  </sheetViews>
  <sheetFormatPr defaultRowHeight="13.5" x14ac:dyDescent="0.15"/>
  <cols>
    <col min="1" max="1" width="11" bestFit="1" customWidth="1"/>
    <col min="2" max="2" width="6.125" customWidth="1"/>
    <col min="9" max="9" width="8.125" customWidth="1"/>
  </cols>
  <sheetData>
    <row r="1" spans="1:12" ht="19.5" thickBot="1" x14ac:dyDescent="0.2">
      <c r="A1" s="77" t="s">
        <v>22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9"/>
    </row>
    <row r="2" spans="1:12" x14ac:dyDescent="0.15">
      <c r="A2" s="6" t="s">
        <v>10</v>
      </c>
      <c r="B2" s="7"/>
      <c r="C2" s="8"/>
      <c r="D2" s="8"/>
      <c r="E2" s="8"/>
      <c r="F2" s="8"/>
      <c r="G2" s="8"/>
      <c r="H2" s="8"/>
      <c r="I2" s="8"/>
      <c r="J2" s="8"/>
      <c r="K2" s="8"/>
      <c r="L2" s="9"/>
    </row>
    <row r="3" spans="1:12" x14ac:dyDescent="0.15">
      <c r="A3" s="10"/>
      <c r="B3" s="11"/>
      <c r="C3" s="11"/>
      <c r="D3" s="11"/>
      <c r="E3" s="11"/>
      <c r="F3" s="11"/>
      <c r="G3" s="11"/>
      <c r="H3" s="11"/>
      <c r="I3" s="11"/>
      <c r="J3" s="11"/>
      <c r="K3" s="11"/>
      <c r="L3" s="12"/>
    </row>
    <row r="4" spans="1:12" ht="14.25" thickBot="1" x14ac:dyDescent="0.2">
      <c r="A4" s="80" t="s">
        <v>9</v>
      </c>
      <c r="B4" s="11"/>
      <c r="C4" s="13" t="s">
        <v>0</v>
      </c>
      <c r="D4" s="13" t="s">
        <v>1</v>
      </c>
      <c r="E4" s="13" t="s">
        <v>2</v>
      </c>
      <c r="F4" s="13" t="s">
        <v>3</v>
      </c>
      <c r="G4" s="13" t="s">
        <v>8</v>
      </c>
      <c r="H4" s="13" t="s">
        <v>11</v>
      </c>
      <c r="I4" s="13" t="s">
        <v>12</v>
      </c>
      <c r="J4" s="13" t="s">
        <v>14</v>
      </c>
      <c r="K4" s="13" t="s">
        <v>15</v>
      </c>
      <c r="L4" s="12"/>
    </row>
    <row r="5" spans="1:12" ht="14.25" thickBot="1" x14ac:dyDescent="0.2">
      <c r="A5" s="80"/>
      <c r="B5" s="11"/>
      <c r="C5" s="19">
        <v>100</v>
      </c>
      <c r="D5" s="25"/>
      <c r="E5" s="25">
        <v>100</v>
      </c>
      <c r="F5" s="25"/>
      <c r="G5" s="25">
        <v>100</v>
      </c>
      <c r="H5" s="25">
        <v>100</v>
      </c>
      <c r="I5" s="25">
        <v>100</v>
      </c>
      <c r="J5" s="25">
        <v>100</v>
      </c>
      <c r="K5" s="26">
        <v>100</v>
      </c>
      <c r="L5" s="12"/>
    </row>
    <row r="6" spans="1:12" ht="14.25" thickBot="1" x14ac:dyDescent="0.2">
      <c r="A6" s="10"/>
      <c r="B6" s="11"/>
      <c r="C6" s="11"/>
      <c r="D6" s="11"/>
      <c r="E6" s="11"/>
      <c r="F6" s="11"/>
      <c r="G6" s="11"/>
      <c r="H6" s="11"/>
      <c r="I6" s="11"/>
      <c r="J6" s="11"/>
      <c r="K6" s="11"/>
      <c r="L6" s="12"/>
    </row>
    <row r="7" spans="1:12" ht="14.25" thickBot="1" x14ac:dyDescent="0.2">
      <c r="A7" s="41" t="s">
        <v>28</v>
      </c>
      <c r="C7" s="35"/>
      <c r="E7" s="42" t="s">
        <v>29</v>
      </c>
      <c r="F7" s="43">
        <f>C7-F10-G10</f>
        <v>0</v>
      </c>
      <c r="G7" s="11"/>
      <c r="J7" s="11">
        <f>ROUND(D5/C5*F7,2)</f>
        <v>0</v>
      </c>
      <c r="K7" s="75">
        <f>ROUND(J7*(G5-H5)/G5,2)+ROUND(J7*(H5/G5),2)</f>
        <v>0</v>
      </c>
      <c r="L7" s="12"/>
    </row>
    <row r="8" spans="1:12" x14ac:dyDescent="0.15">
      <c r="A8" s="10"/>
      <c r="B8" s="11"/>
      <c r="C8" s="11"/>
      <c r="D8" s="11"/>
      <c r="E8" s="11"/>
      <c r="F8" s="11"/>
      <c r="G8" s="11"/>
      <c r="H8" s="11"/>
      <c r="I8" s="11"/>
      <c r="J8" s="11"/>
      <c r="K8" s="11"/>
      <c r="L8" s="12"/>
    </row>
    <row r="9" spans="1:12" ht="14.25" thickBot="1" x14ac:dyDescent="0.2">
      <c r="A9" s="10"/>
      <c r="B9" s="11"/>
      <c r="C9" s="13" t="s">
        <v>4</v>
      </c>
      <c r="D9" s="13" t="s">
        <v>5</v>
      </c>
      <c r="E9" s="13" t="s">
        <v>6</v>
      </c>
      <c r="F9" s="13" t="s">
        <v>13</v>
      </c>
      <c r="G9" s="13" t="s">
        <v>16</v>
      </c>
      <c r="H9" s="13" t="s">
        <v>7</v>
      </c>
      <c r="I9" s="11"/>
      <c r="J9" s="11"/>
      <c r="K9" s="11"/>
      <c r="L9" s="12"/>
    </row>
    <row r="10" spans="1:12" ht="14.25" thickBot="1" x14ac:dyDescent="0.2">
      <c r="A10" s="10" t="s">
        <v>35</v>
      </c>
      <c r="B10" s="11"/>
      <c r="C10" s="21"/>
      <c r="D10" s="22"/>
      <c r="E10" s="27"/>
      <c r="F10" s="37"/>
      <c r="G10" s="39"/>
      <c r="H10" s="14">
        <f>SUM(C10:G10)</f>
        <v>0</v>
      </c>
      <c r="I10" s="11"/>
      <c r="J10" s="11"/>
      <c r="K10" s="11"/>
      <c r="L10" s="12"/>
    </row>
    <row r="11" spans="1:12" ht="14.25" thickBot="1" x14ac:dyDescent="0.2">
      <c r="A11" s="10" t="s">
        <v>36</v>
      </c>
      <c r="B11" s="11"/>
      <c r="C11" s="52">
        <f>(H11-F11-G11)-D11-E11</f>
        <v>0</v>
      </c>
      <c r="D11" s="14">
        <f>ROUND((D5/C5)*((G5-H5)/G5)*(H11-F11-G11),2)</f>
        <v>0</v>
      </c>
      <c r="E11" s="14">
        <f>ROUND((D5/C5)*(H5/G5)*(H11-F11-G11),2)</f>
        <v>0</v>
      </c>
      <c r="F11" s="14">
        <f>ROUND(((K5-F5)/K5)*((I5-J5)/I5)*H11,2)</f>
        <v>0</v>
      </c>
      <c r="G11" s="14">
        <f>ROUND(((K5-F5)/K5)*(J5/I5)*H11,2)</f>
        <v>0</v>
      </c>
      <c r="H11" s="23"/>
      <c r="I11" s="11"/>
      <c r="J11" s="11"/>
      <c r="K11" s="11"/>
      <c r="L11" s="12"/>
    </row>
    <row r="12" spans="1:12" ht="14.25" thickBot="1" x14ac:dyDescent="0.2">
      <c r="A12" s="10" t="s">
        <v>37</v>
      </c>
      <c r="B12" s="11"/>
      <c r="C12" s="1">
        <f>C10+C11+(F7-K7)</f>
        <v>0</v>
      </c>
      <c r="D12" s="2">
        <f>D10+D11+(J7*((G5-H5)/G5))-0.01</f>
        <v>-0.01</v>
      </c>
      <c r="E12" s="55">
        <f>E10+E11+(J7*(H5/G5))-0.01</f>
        <v>-0.01</v>
      </c>
      <c r="F12" s="65"/>
      <c r="G12" s="62"/>
      <c r="H12" s="5">
        <f>SUM(C12:G12)</f>
        <v>-0.02</v>
      </c>
      <c r="I12" s="11"/>
      <c r="J12" s="11"/>
      <c r="K12" s="11"/>
      <c r="L12" s="12"/>
    </row>
    <row r="13" spans="1:12" ht="14.25" thickBot="1" x14ac:dyDescent="0.2">
      <c r="A13" s="10" t="s">
        <v>38</v>
      </c>
      <c r="B13" s="11"/>
      <c r="C13" s="63"/>
      <c r="D13" s="64"/>
      <c r="E13" s="66"/>
      <c r="F13" s="67">
        <f>F10+F11</f>
        <v>0</v>
      </c>
      <c r="G13" s="68">
        <f>G10+G11</f>
        <v>0</v>
      </c>
      <c r="H13" s="5">
        <f>SUM(C13:G13)+0.02</f>
        <v>0.02</v>
      </c>
      <c r="I13" s="11"/>
      <c r="J13" s="11"/>
      <c r="K13" s="11"/>
      <c r="L13" s="12"/>
    </row>
    <row r="14" spans="1:12" x14ac:dyDescent="0.15">
      <c r="A14" s="10"/>
      <c r="B14" s="11"/>
      <c r="C14" s="11"/>
      <c r="D14" s="11"/>
      <c r="E14" s="11"/>
      <c r="F14" s="11"/>
      <c r="G14" s="11"/>
      <c r="H14" s="11"/>
      <c r="I14" s="11"/>
      <c r="J14" s="3"/>
      <c r="K14" s="11"/>
      <c r="L14" s="12"/>
    </row>
    <row r="15" spans="1:12" x14ac:dyDescent="0.15">
      <c r="A15" s="10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2"/>
    </row>
    <row r="16" spans="1:12" x14ac:dyDescent="0.15">
      <c r="A16" s="10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2"/>
    </row>
    <row r="17" spans="1:12" x14ac:dyDescent="0.15">
      <c r="A17" s="10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2"/>
    </row>
    <row r="18" spans="1:12" x14ac:dyDescent="0.15">
      <c r="A18" s="10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2"/>
    </row>
    <row r="19" spans="1:12" x14ac:dyDescent="0.15">
      <c r="A19" s="10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2"/>
    </row>
    <row r="20" spans="1:12" x14ac:dyDescent="0.15">
      <c r="A20" s="10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2"/>
    </row>
    <row r="21" spans="1:12" x14ac:dyDescent="0.15">
      <c r="A21" s="10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2"/>
    </row>
    <row r="22" spans="1:12" x14ac:dyDescent="0.15">
      <c r="A22" s="10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2"/>
    </row>
    <row r="23" spans="1:12" x14ac:dyDescent="0.15">
      <c r="A23" s="10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2"/>
    </row>
    <row r="24" spans="1:12" x14ac:dyDescent="0.15">
      <c r="A24" s="10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2"/>
    </row>
    <row r="25" spans="1:12" x14ac:dyDescent="0.15">
      <c r="A25" s="10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2"/>
    </row>
    <row r="26" spans="1:12" x14ac:dyDescent="0.15">
      <c r="A26" s="10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2"/>
    </row>
    <row r="27" spans="1:12" x14ac:dyDescent="0.15">
      <c r="A27" s="10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2"/>
    </row>
    <row r="28" spans="1:12" x14ac:dyDescent="0.15">
      <c r="A28" s="10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2"/>
    </row>
    <row r="29" spans="1:12" x14ac:dyDescent="0.15">
      <c r="A29" s="10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2"/>
    </row>
    <row r="30" spans="1:12" x14ac:dyDescent="0.15">
      <c r="A30" s="10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2"/>
    </row>
    <row r="31" spans="1:12" x14ac:dyDescent="0.15">
      <c r="A31" s="10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2"/>
    </row>
    <row r="32" spans="1:12" x14ac:dyDescent="0.15">
      <c r="A32" s="10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2"/>
    </row>
    <row r="33" spans="1:12" x14ac:dyDescent="0.15">
      <c r="A33" s="10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2"/>
    </row>
    <row r="34" spans="1:12" x14ac:dyDescent="0.15">
      <c r="A34" s="10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2"/>
    </row>
    <row r="35" spans="1:12" ht="14.25" thickBot="1" x14ac:dyDescent="0.2">
      <c r="A35" s="16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8"/>
    </row>
  </sheetData>
  <mergeCells count="2">
    <mergeCell ref="A1:L1"/>
    <mergeCell ref="A4:A5"/>
  </mergeCells>
  <phoneticPr fontId="2"/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"/>
  <sheetViews>
    <sheetView zoomScaleNormal="100" workbookViewId="0">
      <selection sqref="A1:M1"/>
    </sheetView>
  </sheetViews>
  <sheetFormatPr defaultRowHeight="13.5" x14ac:dyDescent="0.15"/>
  <cols>
    <col min="1" max="1" width="11" bestFit="1" customWidth="1"/>
    <col min="2" max="2" width="5.5" customWidth="1"/>
    <col min="9" max="9" width="8.125" customWidth="1"/>
  </cols>
  <sheetData>
    <row r="1" spans="1:13" ht="19.5" thickBot="1" x14ac:dyDescent="0.2">
      <c r="A1" s="77" t="s">
        <v>23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9"/>
    </row>
    <row r="2" spans="1:13" x14ac:dyDescent="0.15">
      <c r="A2" s="6" t="s">
        <v>10</v>
      </c>
      <c r="B2" s="7"/>
      <c r="C2" s="8"/>
      <c r="D2" s="8"/>
      <c r="E2" s="8"/>
      <c r="F2" s="8"/>
      <c r="G2" s="8"/>
      <c r="H2" s="8"/>
      <c r="I2" s="8"/>
      <c r="J2" s="8"/>
      <c r="K2" s="8"/>
      <c r="L2" s="8"/>
      <c r="M2" s="9"/>
    </row>
    <row r="3" spans="1:13" x14ac:dyDescent="0.15">
      <c r="A3" s="10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</row>
    <row r="4" spans="1:13" ht="14.25" thickBot="1" x14ac:dyDescent="0.2">
      <c r="A4" s="80" t="s">
        <v>9</v>
      </c>
      <c r="B4" s="11"/>
      <c r="C4" s="13" t="s">
        <v>0</v>
      </c>
      <c r="D4" s="13" t="s">
        <v>1</v>
      </c>
      <c r="E4" s="13" t="s">
        <v>2</v>
      </c>
      <c r="F4" s="13" t="s">
        <v>3</v>
      </c>
      <c r="G4" s="13" t="s">
        <v>8</v>
      </c>
      <c r="H4" s="13" t="s">
        <v>11</v>
      </c>
      <c r="I4" s="13" t="s">
        <v>12</v>
      </c>
      <c r="J4" s="13" t="s">
        <v>14</v>
      </c>
      <c r="K4" s="13" t="s">
        <v>15</v>
      </c>
      <c r="L4" s="13" t="s">
        <v>17</v>
      </c>
      <c r="M4" s="12"/>
    </row>
    <row r="5" spans="1:13" ht="14.25" thickBot="1" x14ac:dyDescent="0.2">
      <c r="A5" s="80"/>
      <c r="B5" s="11"/>
      <c r="C5" s="19">
        <v>100</v>
      </c>
      <c r="D5" s="25"/>
      <c r="E5" s="25">
        <v>100</v>
      </c>
      <c r="F5" s="25"/>
      <c r="G5" s="25">
        <v>100</v>
      </c>
      <c r="H5" s="25">
        <v>100</v>
      </c>
      <c r="I5" s="25">
        <v>100</v>
      </c>
      <c r="J5" s="25">
        <v>100</v>
      </c>
      <c r="K5" s="30"/>
      <c r="L5" s="26">
        <v>100</v>
      </c>
      <c r="M5" s="12"/>
    </row>
    <row r="6" spans="1:13" ht="14.25" thickBot="1" x14ac:dyDescent="0.2">
      <c r="A6" s="10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2"/>
    </row>
    <row r="7" spans="1:13" ht="14.25" thickBot="1" x14ac:dyDescent="0.2">
      <c r="A7" s="41" t="s">
        <v>28</v>
      </c>
      <c r="C7" s="35"/>
      <c r="E7" s="42" t="s">
        <v>29</v>
      </c>
      <c r="F7" s="43">
        <f>C7-F10-G10</f>
        <v>0</v>
      </c>
      <c r="G7" s="11"/>
      <c r="H7" s="11"/>
      <c r="I7" s="11"/>
      <c r="J7" s="11">
        <f>ROUND((C5-L5)/C5*F7,2)</f>
        <v>0</v>
      </c>
      <c r="K7" s="75"/>
      <c r="L7" s="11"/>
      <c r="M7" s="12"/>
    </row>
    <row r="8" spans="1:13" x14ac:dyDescent="0.15">
      <c r="A8" s="10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2"/>
    </row>
    <row r="9" spans="1:13" ht="14.25" thickBot="1" x14ac:dyDescent="0.2">
      <c r="A9" s="10"/>
      <c r="B9" s="11"/>
      <c r="C9" s="13" t="s">
        <v>4</v>
      </c>
      <c r="D9" s="13" t="s">
        <v>5</v>
      </c>
      <c r="E9" s="13" t="s">
        <v>6</v>
      </c>
      <c r="F9" s="13" t="s">
        <v>13</v>
      </c>
      <c r="G9" s="13" t="s">
        <v>16</v>
      </c>
      <c r="H9" s="13" t="s">
        <v>7</v>
      </c>
      <c r="I9" s="11"/>
      <c r="J9" s="11"/>
      <c r="K9" s="11"/>
      <c r="L9" s="11"/>
      <c r="M9" s="12"/>
    </row>
    <row r="10" spans="1:13" ht="14.25" thickBot="1" x14ac:dyDescent="0.2">
      <c r="A10" s="10" t="s">
        <v>35</v>
      </c>
      <c r="B10" s="11"/>
      <c r="C10" s="21"/>
      <c r="D10" s="22"/>
      <c r="E10" s="27"/>
      <c r="F10" s="37"/>
      <c r="G10" s="39"/>
      <c r="H10" s="14">
        <f>SUM(C10:G10)</f>
        <v>0</v>
      </c>
      <c r="I10" s="11"/>
      <c r="J10" s="11"/>
      <c r="K10" s="11"/>
      <c r="L10" s="11"/>
      <c r="M10" s="12"/>
    </row>
    <row r="11" spans="1:13" ht="14.25" thickBot="1" x14ac:dyDescent="0.2">
      <c r="A11" s="10" t="s">
        <v>36</v>
      </c>
      <c r="B11" s="11"/>
      <c r="C11" s="52">
        <f>ROUND((L5/C5)*((G5-H5)/G5)*(H11-F11-G11),2)</f>
        <v>0</v>
      </c>
      <c r="D11" s="14">
        <f>ROUND((L5/C5)*(H5/G5)*(H11-F11-G11),2)</f>
        <v>0</v>
      </c>
      <c r="E11" s="14">
        <f>(H11-F11-G11)-C11-D11</f>
        <v>0</v>
      </c>
      <c r="F11" s="14">
        <f>ROUND(((L5-F5)/L5)*((I5-J5)/I5)*H11,2)</f>
        <v>0</v>
      </c>
      <c r="G11" s="14">
        <f>ROUND(((L5-F5)/L5)*(J5/I5)*H11,2)</f>
        <v>0</v>
      </c>
      <c r="H11" s="23"/>
      <c r="I11" s="11"/>
      <c r="J11" s="11"/>
      <c r="K11" s="11"/>
      <c r="L11" s="11"/>
      <c r="M11" s="12"/>
    </row>
    <row r="12" spans="1:13" ht="14.25" thickBot="1" x14ac:dyDescent="0.2">
      <c r="A12" s="10" t="s">
        <v>37</v>
      </c>
      <c r="B12" s="11"/>
      <c r="C12" s="1">
        <f>C10+C11+((F7-J7)*((G5-H5)/G5))</f>
        <v>0</v>
      </c>
      <c r="D12" s="2">
        <f>D10+D11+((F7-J7)*(H5/G5))</f>
        <v>0</v>
      </c>
      <c r="E12" s="55">
        <f>E10+E11+J7-0.01</f>
        <v>-0.01</v>
      </c>
      <c r="F12" s="71"/>
      <c r="G12" s="62"/>
      <c r="H12" s="5">
        <f>SUM(C12:G12)</f>
        <v>-0.01</v>
      </c>
      <c r="I12" s="11"/>
      <c r="J12" s="11"/>
      <c r="K12" s="11"/>
      <c r="L12" s="11"/>
      <c r="M12" s="12"/>
    </row>
    <row r="13" spans="1:13" ht="14.25" thickBot="1" x14ac:dyDescent="0.2">
      <c r="A13" s="10" t="s">
        <v>38</v>
      </c>
      <c r="B13" s="11"/>
      <c r="C13" s="63"/>
      <c r="D13" s="64"/>
      <c r="E13" s="70"/>
      <c r="F13" s="69">
        <f>F10+F11</f>
        <v>0</v>
      </c>
      <c r="G13" s="4">
        <f>G10+G11</f>
        <v>0</v>
      </c>
      <c r="H13" s="5">
        <f>SUM(C13:G13)+0.01</f>
        <v>0.01</v>
      </c>
      <c r="I13" s="11"/>
      <c r="J13" s="11"/>
      <c r="K13" s="11"/>
      <c r="L13" s="11"/>
      <c r="M13" s="12"/>
    </row>
    <row r="14" spans="1:13" x14ac:dyDescent="0.15">
      <c r="A14" s="10"/>
      <c r="B14" s="11"/>
      <c r="C14" s="11"/>
      <c r="D14" s="11"/>
      <c r="E14" s="11"/>
      <c r="F14" s="11"/>
      <c r="G14" s="11"/>
      <c r="H14" s="11"/>
      <c r="I14" s="11"/>
      <c r="J14" s="3"/>
      <c r="K14" s="11"/>
      <c r="L14" s="11"/>
      <c r="M14" s="12"/>
    </row>
    <row r="15" spans="1:13" x14ac:dyDescent="0.15">
      <c r="A15" s="10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2"/>
    </row>
    <row r="16" spans="1:13" x14ac:dyDescent="0.15">
      <c r="A16" s="10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2"/>
    </row>
    <row r="17" spans="1:13" x14ac:dyDescent="0.15">
      <c r="A17" s="10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2"/>
    </row>
    <row r="18" spans="1:13" x14ac:dyDescent="0.15">
      <c r="A18" s="10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2"/>
    </row>
    <row r="19" spans="1:13" x14ac:dyDescent="0.15">
      <c r="A19" s="10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2"/>
    </row>
    <row r="20" spans="1:13" x14ac:dyDescent="0.15">
      <c r="A20" s="10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2"/>
    </row>
    <row r="21" spans="1:13" x14ac:dyDescent="0.15">
      <c r="A21" s="10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2"/>
    </row>
    <row r="22" spans="1:13" x14ac:dyDescent="0.15">
      <c r="A22" s="10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2"/>
    </row>
    <row r="23" spans="1:13" x14ac:dyDescent="0.15">
      <c r="A23" s="10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2"/>
    </row>
    <row r="24" spans="1:13" x14ac:dyDescent="0.15">
      <c r="A24" s="10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2"/>
    </row>
    <row r="25" spans="1:13" x14ac:dyDescent="0.15">
      <c r="A25" s="10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2"/>
    </row>
    <row r="26" spans="1:13" x14ac:dyDescent="0.15">
      <c r="A26" s="10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2"/>
    </row>
    <row r="27" spans="1:13" x14ac:dyDescent="0.15">
      <c r="A27" s="10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2"/>
    </row>
    <row r="28" spans="1:13" x14ac:dyDescent="0.15">
      <c r="A28" s="10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2"/>
    </row>
    <row r="29" spans="1:13" x14ac:dyDescent="0.15">
      <c r="A29" s="10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2"/>
    </row>
    <row r="30" spans="1:13" x14ac:dyDescent="0.15">
      <c r="A30" s="10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2"/>
    </row>
    <row r="31" spans="1:13" x14ac:dyDescent="0.15">
      <c r="A31" s="10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2"/>
    </row>
    <row r="32" spans="1:13" x14ac:dyDescent="0.15">
      <c r="A32" s="10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2"/>
    </row>
    <row r="33" spans="1:13" x14ac:dyDescent="0.15">
      <c r="A33" s="10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2"/>
    </row>
    <row r="34" spans="1:13" x14ac:dyDescent="0.15">
      <c r="A34" s="10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2"/>
    </row>
    <row r="35" spans="1:13" ht="14.25" thickBot="1" x14ac:dyDescent="0.2">
      <c r="A35" s="16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8"/>
    </row>
  </sheetData>
  <mergeCells count="2">
    <mergeCell ref="A1:M1"/>
    <mergeCell ref="A4:A5"/>
  </mergeCells>
  <phoneticPr fontId="2"/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"/>
  <sheetViews>
    <sheetView zoomScaleNormal="100" workbookViewId="0">
      <selection sqref="A1:M1"/>
    </sheetView>
  </sheetViews>
  <sheetFormatPr defaultRowHeight="13.5" x14ac:dyDescent="0.15"/>
  <cols>
    <col min="1" max="1" width="11" bestFit="1" customWidth="1"/>
    <col min="2" max="2" width="5.25" customWidth="1"/>
    <col min="4" max="4" width="9.5" bestFit="1" customWidth="1"/>
    <col min="9" max="9" width="8.125" customWidth="1"/>
  </cols>
  <sheetData>
    <row r="1" spans="1:13" ht="19.5" thickBot="1" x14ac:dyDescent="0.2">
      <c r="A1" s="77" t="s">
        <v>24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9"/>
    </row>
    <row r="2" spans="1:13" x14ac:dyDescent="0.15">
      <c r="A2" s="6" t="s">
        <v>10</v>
      </c>
      <c r="B2" s="7"/>
      <c r="C2" s="8"/>
      <c r="D2" s="8"/>
      <c r="E2" s="8"/>
      <c r="F2" s="8"/>
      <c r="G2" s="8"/>
      <c r="H2" s="8"/>
      <c r="I2" s="8"/>
      <c r="J2" s="8"/>
      <c r="K2" s="8"/>
      <c r="L2" s="8"/>
      <c r="M2" s="9"/>
    </row>
    <row r="3" spans="1:13" x14ac:dyDescent="0.15">
      <c r="A3" s="10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</row>
    <row r="4" spans="1:13" ht="14.25" thickBot="1" x14ac:dyDescent="0.2">
      <c r="A4" s="80" t="s">
        <v>9</v>
      </c>
      <c r="B4" s="11"/>
      <c r="C4" s="13" t="s">
        <v>0</v>
      </c>
      <c r="D4" s="13" t="s">
        <v>1</v>
      </c>
      <c r="E4" s="13" t="s">
        <v>2</v>
      </c>
      <c r="F4" s="13" t="s">
        <v>3</v>
      </c>
      <c r="G4" s="13" t="s">
        <v>8</v>
      </c>
      <c r="H4" s="13" t="s">
        <v>11</v>
      </c>
      <c r="I4" s="13" t="s">
        <v>12</v>
      </c>
      <c r="J4" s="29"/>
      <c r="K4" s="29"/>
      <c r="L4" s="29"/>
      <c r="M4" s="12"/>
    </row>
    <row r="5" spans="1:13" ht="14.25" thickBot="1" x14ac:dyDescent="0.2">
      <c r="A5" s="80"/>
      <c r="B5" s="11"/>
      <c r="C5" s="19">
        <v>100</v>
      </c>
      <c r="D5" s="25"/>
      <c r="E5" s="25">
        <v>100</v>
      </c>
      <c r="F5" s="25"/>
      <c r="G5" s="25">
        <v>100</v>
      </c>
      <c r="H5" s="25">
        <v>100</v>
      </c>
      <c r="I5" s="26">
        <v>100</v>
      </c>
      <c r="J5" s="31"/>
      <c r="K5" s="31"/>
      <c r="L5" s="31"/>
      <c r="M5" s="12"/>
    </row>
    <row r="6" spans="1:13" ht="14.25" thickBot="1" x14ac:dyDescent="0.2">
      <c r="A6" s="10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2"/>
    </row>
    <row r="7" spans="1:13" ht="14.25" thickBot="1" x14ac:dyDescent="0.2">
      <c r="A7" s="41" t="s">
        <v>28</v>
      </c>
      <c r="C7" s="35"/>
      <c r="E7" s="42" t="s">
        <v>29</v>
      </c>
      <c r="F7" s="43">
        <f>C7-E10-F10-G10</f>
        <v>0</v>
      </c>
      <c r="G7" s="11"/>
      <c r="H7" s="11"/>
      <c r="I7" s="11"/>
      <c r="J7" s="11">
        <f>ROUND(D5/C5*F7,2)</f>
        <v>0</v>
      </c>
      <c r="K7" s="75">
        <f>ROUND(J7*(G5-H5)/G5,2)+ROUND(J7*(H5/G5),2)</f>
        <v>0</v>
      </c>
      <c r="L7" s="11"/>
      <c r="M7" s="12"/>
    </row>
    <row r="8" spans="1:13" x14ac:dyDescent="0.15">
      <c r="A8" s="10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2"/>
    </row>
    <row r="9" spans="1:13" ht="14.25" thickBot="1" x14ac:dyDescent="0.2">
      <c r="A9" s="10"/>
      <c r="B9" s="11"/>
      <c r="C9" s="13" t="s">
        <v>4</v>
      </c>
      <c r="D9" s="13" t="s">
        <v>5</v>
      </c>
      <c r="E9" s="13" t="s">
        <v>6</v>
      </c>
      <c r="F9" s="13" t="s">
        <v>13</v>
      </c>
      <c r="G9" s="13" t="s">
        <v>16</v>
      </c>
      <c r="H9" s="13" t="s">
        <v>7</v>
      </c>
      <c r="I9" s="11"/>
      <c r="J9" s="11"/>
      <c r="K9" s="11"/>
      <c r="L9" s="11"/>
      <c r="M9" s="12"/>
    </row>
    <row r="10" spans="1:13" ht="14.25" thickBot="1" x14ac:dyDescent="0.2">
      <c r="A10" s="10" t="s">
        <v>35</v>
      </c>
      <c r="B10" s="11"/>
      <c r="C10" s="21"/>
      <c r="D10" s="22"/>
      <c r="E10" s="27"/>
      <c r="F10" s="37"/>
      <c r="G10" s="39"/>
      <c r="H10" s="14">
        <f>SUM(C10:G10)</f>
        <v>0</v>
      </c>
      <c r="I10" s="11"/>
      <c r="J10" s="11"/>
      <c r="K10" s="11"/>
      <c r="L10" s="11"/>
      <c r="M10" s="12"/>
    </row>
    <row r="11" spans="1:13" ht="14.25" thickBot="1" x14ac:dyDescent="0.2">
      <c r="A11" s="10" t="s">
        <v>36</v>
      </c>
      <c r="B11" s="11"/>
      <c r="C11" s="52">
        <f>(H11-E11-F11-G11)-D11</f>
        <v>0</v>
      </c>
      <c r="D11" s="14">
        <f>ROUND((D5/C5)*(H11-E11-F11-G11),2)</f>
        <v>0</v>
      </c>
      <c r="E11" s="14">
        <f>ROUND(((I5-F5)/(3*I5))*H11,2)</f>
        <v>0</v>
      </c>
      <c r="F11" s="14">
        <f>E11</f>
        <v>0</v>
      </c>
      <c r="G11" s="14">
        <f>E11</f>
        <v>0</v>
      </c>
      <c r="H11" s="23"/>
      <c r="I11" s="11"/>
      <c r="J11" s="11"/>
      <c r="K11" s="11"/>
      <c r="L11" s="11"/>
      <c r="M11" s="12"/>
    </row>
    <row r="12" spans="1:13" ht="14.25" thickBot="1" x14ac:dyDescent="0.2">
      <c r="A12" s="10" t="s">
        <v>37</v>
      </c>
      <c r="B12" s="11"/>
      <c r="C12" s="1">
        <f>C10+C11+(F7-J7)</f>
        <v>0</v>
      </c>
      <c r="D12" s="4">
        <f>D10+D11+J7-0.01</f>
        <v>-0.01</v>
      </c>
      <c r="E12" s="72"/>
      <c r="F12" s="73"/>
      <c r="G12" s="62"/>
      <c r="H12" s="5">
        <f>SUM(C12:G12)</f>
        <v>-0.01</v>
      </c>
      <c r="I12" s="11"/>
      <c r="J12" s="11"/>
      <c r="K12" s="11"/>
      <c r="L12" s="11"/>
      <c r="M12" s="12"/>
    </row>
    <row r="13" spans="1:13" ht="14.25" thickBot="1" x14ac:dyDescent="0.2">
      <c r="A13" s="10" t="s">
        <v>38</v>
      </c>
      <c r="B13" s="11"/>
      <c r="C13" s="63"/>
      <c r="D13" s="70"/>
      <c r="E13" s="69">
        <f>E10+E11</f>
        <v>0</v>
      </c>
      <c r="F13" s="4">
        <f>F10+F11</f>
        <v>0</v>
      </c>
      <c r="G13" s="4">
        <f>G10+G11</f>
        <v>0</v>
      </c>
      <c r="H13" s="5">
        <f>SUM(C13:G13)+0.01</f>
        <v>0.01</v>
      </c>
      <c r="I13" s="11"/>
      <c r="J13" s="11"/>
      <c r="K13" s="11"/>
      <c r="L13" s="11"/>
      <c r="M13" s="12"/>
    </row>
    <row r="14" spans="1:13" x14ac:dyDescent="0.15">
      <c r="A14" s="10"/>
      <c r="B14" s="11"/>
      <c r="C14" s="11"/>
      <c r="D14" s="11"/>
      <c r="E14" s="11"/>
      <c r="F14" s="11"/>
      <c r="G14" s="11"/>
      <c r="H14" s="11"/>
      <c r="I14" s="11"/>
      <c r="J14" s="3"/>
      <c r="K14" s="11"/>
      <c r="L14" s="11"/>
      <c r="M14" s="12"/>
    </row>
    <row r="15" spans="1:13" x14ac:dyDescent="0.15">
      <c r="A15" s="10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2"/>
    </row>
    <row r="16" spans="1:13" x14ac:dyDescent="0.15">
      <c r="A16" s="10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2"/>
    </row>
    <row r="17" spans="1:13" x14ac:dyDescent="0.15">
      <c r="A17" s="10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2"/>
    </row>
    <row r="18" spans="1:13" x14ac:dyDescent="0.15">
      <c r="A18" s="10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2"/>
    </row>
    <row r="19" spans="1:13" x14ac:dyDescent="0.15">
      <c r="A19" s="10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2"/>
    </row>
    <row r="20" spans="1:13" x14ac:dyDescent="0.15">
      <c r="A20" s="10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2"/>
    </row>
    <row r="21" spans="1:13" x14ac:dyDescent="0.15">
      <c r="A21" s="10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2"/>
    </row>
    <row r="22" spans="1:13" x14ac:dyDescent="0.15">
      <c r="A22" s="10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2"/>
    </row>
    <row r="23" spans="1:13" x14ac:dyDescent="0.15">
      <c r="A23" s="10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2"/>
    </row>
    <row r="24" spans="1:13" x14ac:dyDescent="0.15">
      <c r="A24" s="10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2"/>
    </row>
    <row r="25" spans="1:13" x14ac:dyDescent="0.15">
      <c r="A25" s="10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2"/>
    </row>
    <row r="26" spans="1:13" x14ac:dyDescent="0.15">
      <c r="A26" s="10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2"/>
    </row>
    <row r="27" spans="1:13" x14ac:dyDescent="0.15">
      <c r="A27" s="10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2"/>
    </row>
    <row r="28" spans="1:13" x14ac:dyDescent="0.15">
      <c r="A28" s="10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2"/>
    </row>
    <row r="29" spans="1:13" x14ac:dyDescent="0.15">
      <c r="A29" s="10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2"/>
    </row>
    <row r="30" spans="1:13" x14ac:dyDescent="0.15">
      <c r="A30" s="10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2"/>
    </row>
    <row r="31" spans="1:13" x14ac:dyDescent="0.15">
      <c r="A31" s="10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2"/>
    </row>
    <row r="32" spans="1:13" x14ac:dyDescent="0.15">
      <c r="A32" s="10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2"/>
    </row>
    <row r="33" spans="1:13" x14ac:dyDescent="0.15">
      <c r="A33" s="10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2"/>
    </row>
    <row r="34" spans="1:13" x14ac:dyDescent="0.15">
      <c r="A34" s="10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2"/>
    </row>
    <row r="35" spans="1:13" ht="14.25" thickBot="1" x14ac:dyDescent="0.2">
      <c r="A35" s="16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8"/>
    </row>
  </sheetData>
  <mergeCells count="2">
    <mergeCell ref="A1:M1"/>
    <mergeCell ref="A4:A5"/>
  </mergeCells>
  <phoneticPr fontId="2"/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zoomScaleNormal="100" workbookViewId="0">
      <selection sqref="A1:L1"/>
    </sheetView>
  </sheetViews>
  <sheetFormatPr defaultRowHeight="13.5" x14ac:dyDescent="0.15"/>
  <cols>
    <col min="1" max="1" width="11" bestFit="1" customWidth="1"/>
    <col min="2" max="2" width="6.75" customWidth="1"/>
    <col min="9" max="9" width="8.125" customWidth="1"/>
  </cols>
  <sheetData>
    <row r="1" spans="1:12" ht="19.5" thickBot="1" x14ac:dyDescent="0.2">
      <c r="A1" s="77" t="s">
        <v>25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9"/>
    </row>
    <row r="2" spans="1:12" x14ac:dyDescent="0.15">
      <c r="A2" s="6" t="s">
        <v>10</v>
      </c>
      <c r="B2" s="7"/>
      <c r="C2" s="8"/>
      <c r="D2" s="8"/>
      <c r="E2" s="8"/>
      <c r="F2" s="8"/>
      <c r="G2" s="8"/>
      <c r="H2" s="8"/>
      <c r="I2" s="8"/>
      <c r="J2" s="8"/>
      <c r="K2" s="8"/>
      <c r="L2" s="9"/>
    </row>
    <row r="3" spans="1:12" x14ac:dyDescent="0.15">
      <c r="A3" s="10"/>
      <c r="B3" s="11"/>
      <c r="C3" s="11"/>
      <c r="D3" s="11"/>
      <c r="E3" s="11"/>
      <c r="F3" s="11"/>
      <c r="G3" s="11"/>
      <c r="H3" s="11"/>
      <c r="I3" s="11"/>
      <c r="J3" s="11"/>
      <c r="K3" s="11"/>
      <c r="L3" s="12"/>
    </row>
    <row r="4" spans="1:12" ht="14.25" thickBot="1" x14ac:dyDescent="0.2">
      <c r="A4" s="80" t="s">
        <v>9</v>
      </c>
      <c r="B4" s="11"/>
      <c r="C4" s="13" t="s">
        <v>0</v>
      </c>
      <c r="D4" s="13" t="s">
        <v>1</v>
      </c>
      <c r="E4" s="13" t="s">
        <v>2</v>
      </c>
      <c r="F4" s="13" t="s">
        <v>3</v>
      </c>
      <c r="G4" s="13" t="s">
        <v>8</v>
      </c>
      <c r="H4" s="13" t="s">
        <v>11</v>
      </c>
      <c r="I4" s="13" t="s">
        <v>12</v>
      </c>
      <c r="J4" s="13" t="s">
        <v>14</v>
      </c>
      <c r="K4" s="13" t="s">
        <v>15</v>
      </c>
      <c r="L4" s="12"/>
    </row>
    <row r="5" spans="1:12" ht="14.25" thickBot="1" x14ac:dyDescent="0.2">
      <c r="A5" s="80"/>
      <c r="B5" s="11"/>
      <c r="C5" s="19">
        <v>100</v>
      </c>
      <c r="D5" s="25"/>
      <c r="E5" s="25">
        <v>100</v>
      </c>
      <c r="F5" s="25"/>
      <c r="G5" s="25">
        <v>100</v>
      </c>
      <c r="H5" s="25">
        <v>100</v>
      </c>
      <c r="I5" s="25">
        <v>100</v>
      </c>
      <c r="J5" s="25">
        <v>100</v>
      </c>
      <c r="K5" s="26">
        <v>100</v>
      </c>
      <c r="L5" s="12"/>
    </row>
    <row r="6" spans="1:12" ht="14.25" thickBot="1" x14ac:dyDescent="0.2">
      <c r="A6" s="10"/>
      <c r="B6" s="11"/>
      <c r="C6" s="11"/>
      <c r="D6" s="11"/>
      <c r="E6" s="11"/>
      <c r="F6" s="11"/>
      <c r="G6" s="11"/>
      <c r="H6" s="11"/>
      <c r="I6" s="11"/>
      <c r="J6" s="11"/>
      <c r="K6" s="11"/>
      <c r="L6" s="12"/>
    </row>
    <row r="7" spans="1:12" ht="14.25" thickBot="1" x14ac:dyDescent="0.2">
      <c r="A7" s="41" t="s">
        <v>28</v>
      </c>
      <c r="C7" s="35"/>
      <c r="E7" s="42" t="s">
        <v>29</v>
      </c>
      <c r="F7" s="43">
        <f>C7-F10-G10-H10</f>
        <v>0</v>
      </c>
      <c r="G7" s="11"/>
      <c r="H7" s="11"/>
      <c r="I7" s="11"/>
      <c r="J7" s="11">
        <f>ROUND(D5/C5*F7,2)</f>
        <v>0</v>
      </c>
      <c r="K7" s="75">
        <f>ROUND(J7*(G5-H5)/G5,2)+ROUND(J7*(H5/G5),2)</f>
        <v>0</v>
      </c>
      <c r="L7" s="12"/>
    </row>
    <row r="8" spans="1:12" x14ac:dyDescent="0.15">
      <c r="A8" s="10"/>
      <c r="B8" s="11"/>
      <c r="C8" s="11"/>
      <c r="D8" s="11"/>
      <c r="E8" s="11"/>
      <c r="F8" s="11"/>
      <c r="G8" s="11"/>
      <c r="H8" s="11"/>
      <c r="I8" s="11"/>
      <c r="J8" s="11"/>
      <c r="K8" s="11"/>
      <c r="L8" s="12"/>
    </row>
    <row r="9" spans="1:12" ht="14.25" thickBot="1" x14ac:dyDescent="0.2">
      <c r="A9" s="10"/>
      <c r="B9" s="11"/>
      <c r="C9" s="13" t="s">
        <v>4</v>
      </c>
      <c r="D9" s="13" t="s">
        <v>5</v>
      </c>
      <c r="E9" s="13" t="s">
        <v>6</v>
      </c>
      <c r="F9" s="13" t="s">
        <v>13</v>
      </c>
      <c r="G9" s="13" t="s">
        <v>16</v>
      </c>
      <c r="H9" s="13" t="s">
        <v>18</v>
      </c>
      <c r="I9" s="13" t="s">
        <v>7</v>
      </c>
      <c r="J9" s="11"/>
      <c r="K9" s="11"/>
      <c r="L9" s="12"/>
    </row>
    <row r="10" spans="1:12" ht="14.25" thickBot="1" x14ac:dyDescent="0.2">
      <c r="A10" s="10" t="s">
        <v>35</v>
      </c>
      <c r="B10" s="11"/>
      <c r="C10" s="21"/>
      <c r="D10" s="22"/>
      <c r="E10" s="27"/>
      <c r="F10" s="40"/>
      <c r="G10" s="37"/>
      <c r="H10" s="39"/>
      <c r="I10" s="14">
        <f>SUM(C10:H10)</f>
        <v>0</v>
      </c>
      <c r="J10" s="11"/>
      <c r="K10" s="11"/>
      <c r="L10" s="12"/>
    </row>
    <row r="11" spans="1:12" ht="14.25" thickBot="1" x14ac:dyDescent="0.2">
      <c r="A11" s="10" t="s">
        <v>36</v>
      </c>
      <c r="B11" s="11"/>
      <c r="C11" s="52">
        <f>(I11-F11-G11-H11)-D11-E11</f>
        <v>0</v>
      </c>
      <c r="D11" s="14">
        <f>ROUND((D5/C5)*((G5-H5)/G5)*(I11-F11-G11-H11),2)</f>
        <v>0</v>
      </c>
      <c r="E11" s="14">
        <f>ROUND((D5/C5)*(H5/G5)*(I11-F11-G11-H11),2)</f>
        <v>0</v>
      </c>
      <c r="F11" s="14">
        <f>ROUND(((K5-F5)/(3*K5))*I11,2)</f>
        <v>0</v>
      </c>
      <c r="G11" s="14">
        <f>F11</f>
        <v>0</v>
      </c>
      <c r="H11" s="14">
        <f>F11</f>
        <v>0</v>
      </c>
      <c r="I11" s="23"/>
      <c r="J11" s="11"/>
      <c r="K11" s="11"/>
      <c r="L11" s="12"/>
    </row>
    <row r="12" spans="1:12" ht="14.25" thickBot="1" x14ac:dyDescent="0.2">
      <c r="A12" s="10" t="s">
        <v>37</v>
      </c>
      <c r="B12" s="11"/>
      <c r="C12" s="1">
        <f>C10+C11+(F7-K7)</f>
        <v>0</v>
      </c>
      <c r="D12" s="2">
        <f>D10+D11+(J7*((G5-H5)/G5))-0.01</f>
        <v>-0.01</v>
      </c>
      <c r="E12" s="4">
        <f>E10+E11+(J7*(H5/G5))-0.01</f>
        <v>-0.01</v>
      </c>
      <c r="F12" s="71"/>
      <c r="G12" s="61"/>
      <c r="H12" s="62"/>
      <c r="I12" s="5">
        <f>SUM(C12:H12)</f>
        <v>-0.02</v>
      </c>
      <c r="J12" s="11"/>
      <c r="K12" s="11"/>
      <c r="L12" s="12"/>
    </row>
    <row r="13" spans="1:12" ht="14.25" thickBot="1" x14ac:dyDescent="0.2">
      <c r="A13" s="10" t="s">
        <v>38</v>
      </c>
      <c r="B13" s="11"/>
      <c r="C13" s="63"/>
      <c r="D13" s="64"/>
      <c r="E13" s="70"/>
      <c r="F13" s="69">
        <f>F10+F11</f>
        <v>0</v>
      </c>
      <c r="G13" s="4">
        <f>G10+G11</f>
        <v>0</v>
      </c>
      <c r="H13" s="4">
        <f>H10+H11</f>
        <v>0</v>
      </c>
      <c r="I13" s="5">
        <f>SUM(C13:H13)+0.02</f>
        <v>0.02</v>
      </c>
      <c r="J13" s="11"/>
      <c r="K13" s="11"/>
      <c r="L13" s="12"/>
    </row>
    <row r="14" spans="1:12" x14ac:dyDescent="0.15">
      <c r="A14" s="10"/>
      <c r="B14" s="11"/>
      <c r="C14" s="11"/>
      <c r="D14" s="11"/>
      <c r="E14" s="11"/>
      <c r="F14" s="11"/>
      <c r="G14" s="11"/>
      <c r="H14" s="11"/>
      <c r="I14" s="11"/>
      <c r="J14" s="3"/>
      <c r="K14" s="11"/>
      <c r="L14" s="12"/>
    </row>
    <row r="15" spans="1:12" x14ac:dyDescent="0.15">
      <c r="A15" s="10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2"/>
    </row>
    <row r="16" spans="1:12" x14ac:dyDescent="0.15">
      <c r="A16" s="10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2"/>
    </row>
    <row r="17" spans="1:12" x14ac:dyDescent="0.15">
      <c r="A17" s="10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2"/>
    </row>
    <row r="18" spans="1:12" x14ac:dyDescent="0.15">
      <c r="A18" s="10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2"/>
    </row>
    <row r="19" spans="1:12" x14ac:dyDescent="0.15">
      <c r="A19" s="10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2"/>
    </row>
    <row r="20" spans="1:12" x14ac:dyDescent="0.15">
      <c r="A20" s="10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2"/>
    </row>
    <row r="21" spans="1:12" x14ac:dyDescent="0.15">
      <c r="A21" s="10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2"/>
    </row>
    <row r="22" spans="1:12" x14ac:dyDescent="0.15">
      <c r="A22" s="10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2"/>
    </row>
    <row r="23" spans="1:12" x14ac:dyDescent="0.15">
      <c r="A23" s="10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2"/>
    </row>
    <row r="24" spans="1:12" x14ac:dyDescent="0.15">
      <c r="A24" s="10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2"/>
    </row>
    <row r="25" spans="1:12" x14ac:dyDescent="0.15">
      <c r="A25" s="10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2"/>
    </row>
    <row r="26" spans="1:12" x14ac:dyDescent="0.15">
      <c r="A26" s="10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2"/>
    </row>
    <row r="27" spans="1:12" x14ac:dyDescent="0.15">
      <c r="A27" s="10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2"/>
    </row>
    <row r="28" spans="1:12" x14ac:dyDescent="0.15">
      <c r="A28" s="10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2"/>
    </row>
    <row r="29" spans="1:12" x14ac:dyDescent="0.15">
      <c r="A29" s="10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2"/>
    </row>
    <row r="30" spans="1:12" x14ac:dyDescent="0.15">
      <c r="A30" s="10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2"/>
    </row>
    <row r="31" spans="1:12" x14ac:dyDescent="0.15">
      <c r="A31" s="10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2"/>
    </row>
    <row r="32" spans="1:12" x14ac:dyDescent="0.15">
      <c r="A32" s="10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2"/>
    </row>
    <row r="33" spans="1:12" x14ac:dyDescent="0.15">
      <c r="A33" s="10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2"/>
    </row>
    <row r="34" spans="1:12" x14ac:dyDescent="0.15">
      <c r="A34" s="10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2"/>
    </row>
    <row r="35" spans="1:12" ht="14.25" thickBot="1" x14ac:dyDescent="0.2">
      <c r="A35" s="16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8"/>
    </row>
  </sheetData>
  <mergeCells count="2">
    <mergeCell ref="A1:L1"/>
    <mergeCell ref="A4:A5"/>
  </mergeCells>
  <phoneticPr fontId="2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10</vt:i4>
      </vt:variant>
    </vt:vector>
  </HeadingPairs>
  <TitlesOfParts>
    <vt:vector size="10" baseType="lpstr">
      <vt:lpstr>入力説明</vt:lpstr>
      <vt:lpstr>S1.1-1</vt:lpstr>
      <vt:lpstr>S1.1-2</vt:lpstr>
      <vt:lpstr>S1.2-1</vt:lpstr>
      <vt:lpstr>S2.1-1</vt:lpstr>
      <vt:lpstr>S1.2-2</vt:lpstr>
      <vt:lpstr>S2.1-2</vt:lpstr>
      <vt:lpstr>S1.1-3</vt:lpstr>
      <vt:lpstr>S1.2-3</vt:lpstr>
      <vt:lpstr>S2.1-3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関東地方整備局</cp:lastModifiedBy>
  <dcterms:created xsi:type="dcterms:W3CDTF">2016-01-19T06:53:45Z</dcterms:created>
  <dcterms:modified xsi:type="dcterms:W3CDTF">2018-10-18T07:13:24Z</dcterms:modified>
</cp:coreProperties>
</file>